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71" windowWidth="8880" windowHeight="3285" tabRatio="898" activeTab="0"/>
  </bookViews>
  <sheets>
    <sheet name="BalanceA1" sheetId="1" r:id="rId1"/>
    <sheet name="ResultA!" sheetId="2" r:id="rId2"/>
    <sheet name="FlujosA4" sheetId="3" r:id="rId3"/>
    <sheet name="InverA3" sheetId="4" r:id="rId4"/>
    <sheet name="DivA2" sheetId="5" r:id="rId5"/>
  </sheets>
  <definedNames>
    <definedName name="_xlnm.Print_Area" localSheetId="3">'InverA3'!$C$3:$I$18</definedName>
    <definedName name="_xlnm.Print_Area" localSheetId="1">'ResultA!'!$A$1:$J$32</definedName>
  </definedNames>
  <calcPr fullCalcOnLoad="1"/>
</workbook>
</file>

<file path=xl/sharedStrings.xml><?xml version="1.0" encoding="utf-8"?>
<sst xmlns="http://schemas.openxmlformats.org/spreadsheetml/2006/main" count="152" uniqueCount="134">
  <si>
    <t>ACTIVO</t>
  </si>
  <si>
    <t>ACTIVO CORRIENTE</t>
  </si>
  <si>
    <t>Disponibilidades</t>
  </si>
  <si>
    <t>Otras cuentas por cobrar</t>
  </si>
  <si>
    <t>ACTIVO NO CORRIENTE</t>
  </si>
  <si>
    <t>PASIVO</t>
  </si>
  <si>
    <t>PASIVO CORRIENTE</t>
  </si>
  <si>
    <t>PASIVO NO CORRIENTE</t>
  </si>
  <si>
    <t>PATRIMONIO NETO</t>
  </si>
  <si>
    <t>Activo fijo</t>
  </si>
  <si>
    <t>Resultado operativo</t>
  </si>
  <si>
    <t>Otros ingresos (egresos)</t>
  </si>
  <si>
    <t>(Déficit) Excedente neto del ejercicio</t>
  </si>
  <si>
    <t>Total fondos originados en actividades de operación</t>
  </si>
  <si>
    <t>Operaciones que no originan movimiento de efectivo:</t>
  </si>
  <si>
    <t>Previsión para incobrables</t>
  </si>
  <si>
    <t>Movimiento de activos y pasivos:</t>
  </si>
  <si>
    <t>Total fondos originados (aplicados a) actividades financieras</t>
  </si>
  <si>
    <t>Disponibilidades al inicio del ejercicio</t>
  </si>
  <si>
    <t>Disponibilidades al cierre del ejercicio</t>
  </si>
  <si>
    <t>Excedente (pérdida) neto del ejercicio</t>
  </si>
  <si>
    <t>TOTAL DEL ACTIVO</t>
  </si>
  <si>
    <t>TOTAL DEL PASIVO</t>
  </si>
  <si>
    <t>TOTAL DEL PASIVO Y PATRIMONIO NETO</t>
  </si>
  <si>
    <t>Gastos pagados por anticipado</t>
  </si>
  <si>
    <t>Deudas fiscales y sociales</t>
  </si>
  <si>
    <t>Inversiones Temporarias</t>
  </si>
  <si>
    <t xml:space="preserve">Deudores por venta </t>
  </si>
  <si>
    <t>Impuestos a recuperar</t>
  </si>
  <si>
    <t>Empresas Relacionadas</t>
  </si>
  <si>
    <t>Existencias</t>
  </si>
  <si>
    <t>Inversiones</t>
  </si>
  <si>
    <t xml:space="preserve">Cuentas por pagar </t>
  </si>
  <si>
    <t>Deudas bancarias</t>
  </si>
  <si>
    <t>Obligaciones con instituciones financieras</t>
  </si>
  <si>
    <t>Obligaciones con público - bonos</t>
  </si>
  <si>
    <t>Otras cuentas por pagar</t>
  </si>
  <si>
    <t>Empresas relacionadas</t>
  </si>
  <si>
    <t>Provisiones</t>
  </si>
  <si>
    <t>Otros pasivos corrientes</t>
  </si>
  <si>
    <t>Previsión para indemnización</t>
  </si>
  <si>
    <t>Otros pasivos no corrientes</t>
  </si>
  <si>
    <t>Capital pagado</t>
  </si>
  <si>
    <t>Capital donado</t>
  </si>
  <si>
    <t>Utilidades acumuladas</t>
  </si>
  <si>
    <t>Fondo de estabilización</t>
  </si>
  <si>
    <t>Otros activos</t>
  </si>
  <si>
    <t>Ajuste global del patrimonio</t>
  </si>
  <si>
    <t>Reserva legal</t>
  </si>
  <si>
    <t>Reserva por revaluo técnico</t>
  </si>
  <si>
    <t>Ajuste de reservas patrimoniales</t>
  </si>
  <si>
    <t>Ajuste de capital</t>
  </si>
  <si>
    <t>Ingresos por venta de servicios</t>
  </si>
  <si>
    <t>Costos de servicios prestados</t>
  </si>
  <si>
    <t>Gastos de administración y ventas</t>
  </si>
  <si>
    <t xml:space="preserve">Ingresos financieros </t>
  </si>
  <si>
    <t xml:space="preserve">Otros ingresos </t>
  </si>
  <si>
    <t>Gastos financieros</t>
  </si>
  <si>
    <t>Otros gastos</t>
  </si>
  <si>
    <t>Resultado por expo. inflación y mantenimiento de valor</t>
  </si>
  <si>
    <t>Ganancia antes de impuesto a las utilidades</t>
  </si>
  <si>
    <t>Impuesto a las utilidades</t>
  </si>
  <si>
    <t>Depreciación de activo fijo</t>
  </si>
  <si>
    <t>Bajas netas de activo fijo</t>
  </si>
  <si>
    <t>Previsión para indemnizaciones netas de pagos</t>
  </si>
  <si>
    <t>Penalización producto técnico</t>
  </si>
  <si>
    <t>Consolidación de dividendos</t>
  </si>
  <si>
    <t>Diferencia de cambio</t>
  </si>
  <si>
    <t>Intereses devengados por bonos</t>
  </si>
  <si>
    <t>Incremento en deudores por ventas y otras cuentas X cobrar</t>
  </si>
  <si>
    <t>Incremento en impuestos a recuperar</t>
  </si>
  <si>
    <t>Incremento (Disminución) en cuentas por pagar</t>
  </si>
  <si>
    <t>Disminución de deudas sociales</t>
  </si>
  <si>
    <t xml:space="preserve">Incremento en otras cuentas X pagar, provisiones </t>
  </si>
  <si>
    <t>Incremento (Disminución) en deudas con emp.relacionadas</t>
  </si>
  <si>
    <t>Pago de dividendos</t>
  </si>
  <si>
    <t>Movimiento neto de bonos</t>
  </si>
  <si>
    <t>Movimiento neto de deudas financieras</t>
  </si>
  <si>
    <t>Movimiento neto de efectivo en el ejercicio</t>
  </si>
  <si>
    <t>Sub Total</t>
  </si>
  <si>
    <t>Consumo de materiales</t>
  </si>
  <si>
    <t>Personal</t>
  </si>
  <si>
    <t>Contratos y Servicios</t>
  </si>
  <si>
    <t>Depreciación</t>
  </si>
  <si>
    <t>Remuneraciones al Directorio</t>
  </si>
  <si>
    <t>Gastos de viaje y representación</t>
  </si>
  <si>
    <t>Otros</t>
  </si>
  <si>
    <t>Compras de energía</t>
  </si>
  <si>
    <t>Contratos y servicios</t>
  </si>
  <si>
    <t>Impuesto a las transacciones</t>
  </si>
  <si>
    <t>Venta de energía</t>
  </si>
  <si>
    <t>Otros ingresos</t>
  </si>
  <si>
    <t>TOTAL</t>
  </si>
  <si>
    <t>Edificios</t>
  </si>
  <si>
    <t>Medidores</t>
  </si>
  <si>
    <t>Equipos de Transporte</t>
  </si>
  <si>
    <t>Instalaciones de Comunicación</t>
  </si>
  <si>
    <t>Muebles y Equipos de Oficina</t>
  </si>
  <si>
    <t>Herramientas e Instrumentos</t>
  </si>
  <si>
    <t>DETALLE DE INVERSIONES</t>
  </si>
  <si>
    <t>DETALLE</t>
  </si>
  <si>
    <t xml:space="preserve">PAGO DE DIVIDENDOS </t>
  </si>
  <si>
    <t>S/E y Equipos de Dist.</t>
  </si>
  <si>
    <t>Lineas de Redes de Dist.</t>
  </si>
  <si>
    <t>Transform. De Distrib.</t>
  </si>
  <si>
    <t xml:space="preserve">Equipos de Computacion </t>
  </si>
  <si>
    <t>Licencias de Software</t>
  </si>
  <si>
    <t>AÑO</t>
  </si>
  <si>
    <t>Materiales en tránsito</t>
  </si>
  <si>
    <t xml:space="preserve">Disminución (Incremento) fondo de estabilización </t>
  </si>
  <si>
    <t>Incremento en materiales e inventarios en general</t>
  </si>
  <si>
    <t>Disminución en inversiones</t>
  </si>
  <si>
    <t>Disminución (Incremento) en cuentas por cobrar emp. Relacionadas</t>
  </si>
  <si>
    <t>Reservas libres y distribuibles</t>
  </si>
  <si>
    <t>Otros impuestos</t>
  </si>
  <si>
    <t>Utilidad de la Gestión (dólares)</t>
  </si>
  <si>
    <t>Dividendos Pagados (dólares  US)</t>
  </si>
  <si>
    <t>Disponibilidades e invers.  Temporales</t>
  </si>
  <si>
    <t>NOF (necesidades operativas de fondos)</t>
  </si>
  <si>
    <t>Patrimonio neto</t>
  </si>
  <si>
    <t>Activo no corriente (AFN)</t>
  </si>
  <si>
    <t>Empresas Relacionadas Neto</t>
  </si>
  <si>
    <t>Deuda financiera</t>
  </si>
  <si>
    <t>Suma</t>
  </si>
  <si>
    <t>Ventas</t>
  </si>
  <si>
    <t>Otros gastos neto</t>
  </si>
  <si>
    <t>Previsiones</t>
  </si>
  <si>
    <t>Otros pasivos - otros activos</t>
  </si>
  <si>
    <t>Balance resumido (dólares USA)</t>
  </si>
  <si>
    <t>BALANCE (Dólares USA)</t>
  </si>
  <si>
    <t>ESTADO DE INGRESOS Y GASTOS (Dólares USA)</t>
  </si>
  <si>
    <t>(En Dólares USA)</t>
  </si>
  <si>
    <t>Adquisición de activo fijo</t>
  </si>
  <si>
    <t>ESTADO DE FLUJO DE EFECTIVO (Dólares USA)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</si>
</sst>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??_ ;_ @_ "/>
    <numFmt numFmtId="174" formatCode="#,##0.0"/>
    <numFmt numFmtId="175" formatCode="0.000000"/>
    <numFmt numFmtId="176" formatCode="0.00000000"/>
    <numFmt numFmtId="177" formatCode="#,##0.00000000"/>
    <numFmt numFmtId="178" formatCode="#,##0.00_ ;\-#,##0.00\ "/>
    <numFmt numFmtId="179" formatCode="0.0%"/>
    <numFmt numFmtId="180" formatCode="_ * #,##0.000_ ;_ * \-#,##0.000_ ;_ * &quot;-&quot;??_ ;_ @_ "/>
    <numFmt numFmtId="181" formatCode="_ * #,##0.0000_ ;_ * \-#,##0.0000_ ;_ * &quot;-&quot;??_ ;_ @_ "/>
    <numFmt numFmtId="182" formatCode="_-* #,##0_-;\-* #,##0_-;_-* &quot;-&quot;??_-;_-@_-"/>
    <numFmt numFmtId="183" formatCode="_ * #,##0.0_ ;_ * \-#,##0.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double"/>
      <bottom/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double"/>
    </border>
    <border>
      <left/>
      <right style="thin"/>
      <top style="double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double"/>
      <bottom style="double"/>
    </border>
    <border>
      <left/>
      <right/>
      <top style="medium"/>
      <bottom/>
    </border>
    <border>
      <left/>
      <right style="thin"/>
      <top style="double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medium"/>
      <top style="double"/>
      <bottom style="double"/>
    </border>
    <border>
      <left/>
      <right/>
      <top style="medium"/>
      <bottom style="medium"/>
    </border>
    <border>
      <left/>
      <right/>
      <top style="double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double"/>
      <bottom/>
    </border>
    <border>
      <left/>
      <right/>
      <top style="medium"/>
      <bottom style="double"/>
    </border>
    <border>
      <left style="thin"/>
      <right/>
      <top style="double"/>
      <bottom style="double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double"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63">
    <xf numFmtId="17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173" fontId="0" fillId="0" borderId="0" xfId="42" applyNumberFormat="1" applyFont="1" applyAlignment="1">
      <alignment/>
    </xf>
    <xf numFmtId="0" fontId="6" fillId="0" borderId="0" xfId="0" applyNumberFormat="1" applyFont="1" applyAlignment="1">
      <alignment/>
    </xf>
    <xf numFmtId="175" fontId="0" fillId="0" borderId="0" xfId="0" applyFont="1" applyAlignment="1">
      <alignment horizontal="left" wrapText="1"/>
    </xf>
    <xf numFmtId="4" fontId="3" fillId="33" borderId="26" xfId="0" applyNumberFormat="1" applyFont="1" applyFill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" fillId="33" borderId="28" xfId="0" applyNumberFormat="1" applyFont="1" applyFill="1" applyBorder="1" applyAlignment="1">
      <alignment/>
    </xf>
    <xf numFmtId="0" fontId="3" fillId="33" borderId="29" xfId="0" applyNumberFormat="1" applyFont="1" applyFill="1" applyBorder="1" applyAlignment="1">
      <alignment horizontal="right" vertical="top"/>
    </xf>
    <xf numFmtId="0" fontId="3" fillId="33" borderId="26" xfId="0" applyNumberFormat="1" applyFont="1" applyFill="1" applyBorder="1" applyAlignment="1">
      <alignment horizontal="center"/>
    </xf>
    <xf numFmtId="0" fontId="3" fillId="33" borderId="29" xfId="0" applyNumberFormat="1" applyFont="1" applyFill="1" applyBorder="1" applyAlignment="1">
      <alignment horizontal="center"/>
    </xf>
    <xf numFmtId="0" fontId="3" fillId="33" borderId="30" xfId="0" applyNumberFormat="1" applyFont="1" applyFill="1" applyBorder="1" applyAlignment="1">
      <alignment/>
    </xf>
    <xf numFmtId="0" fontId="0" fillId="33" borderId="31" xfId="0" applyNumberForma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5" fillId="34" borderId="32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3" fontId="5" fillId="34" borderId="36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5" fillId="34" borderId="37" xfId="0" applyNumberFormat="1" applyFont="1" applyFill="1" applyBorder="1" applyAlignment="1">
      <alignment horizontal="center"/>
    </xf>
    <xf numFmtId="3" fontId="5" fillId="34" borderId="38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center"/>
    </xf>
    <xf numFmtId="3" fontId="5" fillId="34" borderId="4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5" fillId="34" borderId="42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4" fillId="0" borderId="43" xfId="0" applyNumberFormat="1" applyFont="1" applyBorder="1" applyAlignment="1">
      <alignment/>
    </xf>
    <xf numFmtId="3" fontId="5" fillId="34" borderId="44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5" fillId="34" borderId="46" xfId="0" applyNumberFormat="1" applyFont="1" applyFill="1" applyBorder="1" applyAlignment="1">
      <alignment horizontal="center"/>
    </xf>
    <xf numFmtId="3" fontId="5" fillId="34" borderId="47" xfId="0" applyNumberFormat="1" applyFont="1" applyFill="1" applyBorder="1" applyAlignment="1">
      <alignment/>
    </xf>
    <xf numFmtId="3" fontId="5" fillId="34" borderId="40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4" fillId="0" borderId="48" xfId="0" applyNumberFormat="1" applyFont="1" applyBorder="1" applyAlignment="1">
      <alignment/>
    </xf>
    <xf numFmtId="3" fontId="5" fillId="34" borderId="4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5" fillId="34" borderId="49" xfId="0" applyNumberFormat="1" applyFont="1" applyFill="1" applyBorder="1" applyAlignment="1">
      <alignment horizontal="center"/>
    </xf>
    <xf numFmtId="3" fontId="5" fillId="34" borderId="50" xfId="0" applyNumberFormat="1" applyFont="1" applyFill="1" applyBorder="1" applyAlignment="1">
      <alignment/>
    </xf>
    <xf numFmtId="3" fontId="4" fillId="0" borderId="51" xfId="0" applyNumberFormat="1" applyFont="1" applyBorder="1" applyAlignment="1">
      <alignment/>
    </xf>
    <xf numFmtId="3" fontId="5" fillId="34" borderId="52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4" fillId="0" borderId="53" xfId="0" applyNumberFormat="1" applyFont="1" applyBorder="1" applyAlignment="1">
      <alignment/>
    </xf>
    <xf numFmtId="3" fontId="5" fillId="34" borderId="37" xfId="0" applyNumberFormat="1" applyFont="1" applyFill="1" applyBorder="1" applyAlignment="1">
      <alignment/>
    </xf>
    <xf numFmtId="175" fontId="3" fillId="0" borderId="26" xfId="0" applyFont="1" applyBorder="1" applyAlignment="1">
      <alignment horizontal="left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34" borderId="54" xfId="0" applyNumberFormat="1" applyFont="1" applyFill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5" fillId="34" borderId="55" xfId="0" applyNumberFormat="1" applyFont="1" applyFill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0" fontId="4" fillId="0" borderId="56" xfId="0" applyNumberFormat="1" applyFont="1" applyBorder="1" applyAlignment="1">
      <alignment/>
    </xf>
    <xf numFmtId="0" fontId="4" fillId="0" borderId="57" xfId="0" applyNumberFormat="1" applyFont="1" applyFill="1" applyBorder="1" applyAlignment="1">
      <alignment/>
    </xf>
    <xf numFmtId="0" fontId="4" fillId="0" borderId="58" xfId="0" applyNumberFormat="1" applyFont="1" applyBorder="1" applyAlignment="1">
      <alignment/>
    </xf>
    <xf numFmtId="0" fontId="4" fillId="0" borderId="58" xfId="0" applyNumberFormat="1" applyFont="1" applyFill="1" applyBorder="1" applyAlignment="1">
      <alignment/>
    </xf>
    <xf numFmtId="0" fontId="4" fillId="0" borderId="56" xfId="0" applyNumberFormat="1" applyFont="1" applyFill="1" applyBorder="1" applyAlignment="1">
      <alignment/>
    </xf>
    <xf numFmtId="3" fontId="4" fillId="0" borderId="49" xfId="0" applyNumberFormat="1" applyFont="1" applyBorder="1" applyAlignment="1">
      <alignment/>
    </xf>
    <xf numFmtId="173" fontId="3" fillId="33" borderId="26" xfId="42" applyNumberFormat="1" applyFont="1" applyFill="1" applyBorder="1" applyAlignment="1">
      <alignment horizontal="right"/>
    </xf>
    <xf numFmtId="3" fontId="3" fillId="0" borderId="26" xfId="42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75" fontId="6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25" fillId="35" borderId="60" xfId="0" applyNumberFormat="1" applyFont="1" applyFill="1" applyBorder="1" applyAlignment="1">
      <alignment/>
    </xf>
    <xf numFmtId="3" fontId="25" fillId="35" borderId="18" xfId="0" applyNumberFormat="1" applyFont="1" applyFill="1" applyBorder="1" applyAlignment="1">
      <alignment/>
    </xf>
    <xf numFmtId="3" fontId="25" fillId="35" borderId="62" xfId="0" applyNumberFormat="1" applyFont="1" applyFill="1" applyBorder="1" applyAlignment="1">
      <alignment/>
    </xf>
    <xf numFmtId="3" fontId="25" fillId="35" borderId="63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7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1" sqref="L11"/>
    </sheetView>
  </sheetViews>
  <sheetFormatPr defaultColWidth="11.421875" defaultRowHeight="12.75" customHeight="1"/>
  <cols>
    <col min="1" max="1" width="3.57421875" style="0" customWidth="1"/>
    <col min="2" max="2" width="31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10.7109375" style="0" customWidth="1"/>
    <col min="7" max="7" width="11.00390625" style="0" customWidth="1"/>
    <col min="8" max="9" width="11.421875" style="0" customWidth="1"/>
    <col min="10" max="10" width="0" style="0" hidden="1" customWidth="1"/>
  </cols>
  <sheetData>
    <row r="1" spans="2:7" ht="17.25" customHeight="1" thickBot="1">
      <c r="B1" s="111" t="s">
        <v>129</v>
      </c>
      <c r="C1" s="111"/>
      <c r="D1" s="111"/>
      <c r="E1" s="111"/>
      <c r="F1" s="111"/>
      <c r="G1" s="111"/>
    </row>
    <row r="2" spans="2:7" ht="12.75" customHeight="1" thickBot="1">
      <c r="B2" s="2" t="s">
        <v>0</v>
      </c>
      <c r="C2" s="49">
        <v>2006</v>
      </c>
      <c r="D2" s="64">
        <v>2007</v>
      </c>
      <c r="E2" s="49">
        <v>2008</v>
      </c>
      <c r="F2" s="49">
        <v>2009</v>
      </c>
      <c r="G2" s="88">
        <v>2010</v>
      </c>
    </row>
    <row r="3" spans="2:7" ht="12.75" customHeight="1" thickBot="1" thickTop="1">
      <c r="B3" s="50" t="s">
        <v>1</v>
      </c>
      <c r="C3" s="52">
        <f>SUM(C4:C12)</f>
        <v>17249930.136986304</v>
      </c>
      <c r="D3" s="65">
        <f>SUM(D4:D12)</f>
        <v>19539969.491525427</v>
      </c>
      <c r="E3" s="52">
        <f>SUM(E4:E12)</f>
        <v>19445746.110325318</v>
      </c>
      <c r="F3" s="52">
        <f>SUM(F4:F12)</f>
        <v>20617440.31117397</v>
      </c>
      <c r="G3" s="89">
        <f>SUM(G4:G12)</f>
        <v>21567597.585227273</v>
      </c>
    </row>
    <row r="4" spans="2:7" ht="12.75" customHeight="1" thickTop="1">
      <c r="B4" s="3" t="s">
        <v>2</v>
      </c>
      <c r="C4" s="4">
        <v>4950359.028642591</v>
      </c>
      <c r="D4" s="66">
        <v>2471392.177314211</v>
      </c>
      <c r="E4" s="4">
        <v>2024081.3295615276</v>
      </c>
      <c r="F4" s="4">
        <v>3189673.4087694483</v>
      </c>
      <c r="G4" s="87">
        <v>6139936.221590909</v>
      </c>
    </row>
    <row r="5" spans="2:7" ht="12.75" customHeight="1">
      <c r="B5" s="1" t="s">
        <v>26</v>
      </c>
      <c r="C5" s="6">
        <v>1185919.0535491905</v>
      </c>
      <c r="D5" s="67">
        <v>0</v>
      </c>
      <c r="E5" s="6">
        <v>20757.001414427155</v>
      </c>
      <c r="F5" s="6">
        <v>353606.7892503536</v>
      </c>
      <c r="G5" s="86">
        <v>0</v>
      </c>
    </row>
    <row r="6" spans="2:7" ht="12.75" customHeight="1">
      <c r="B6" s="1" t="s">
        <v>27</v>
      </c>
      <c r="C6" s="6">
        <v>6909321.793275218</v>
      </c>
      <c r="D6" s="67">
        <v>7833858.8005215125</v>
      </c>
      <c r="E6" s="6">
        <v>8852720.933521923</v>
      </c>
      <c r="F6" s="6">
        <v>9626692.786421498</v>
      </c>
      <c r="G6" s="86">
        <v>10723449.147727273</v>
      </c>
    </row>
    <row r="7" spans="2:7" ht="12.75" customHeight="1">
      <c r="B7" s="1" t="s">
        <v>3</v>
      </c>
      <c r="C7" s="6">
        <v>1234187.297633873</v>
      </c>
      <c r="D7" s="67">
        <v>1560344.7196870926</v>
      </c>
      <c r="E7" s="6">
        <v>1785536.775106082</v>
      </c>
      <c r="F7" s="6">
        <v>1702468.316831683</v>
      </c>
      <c r="G7" s="86">
        <v>1446408.5227272727</v>
      </c>
    </row>
    <row r="8" spans="2:7" ht="12.75" customHeight="1">
      <c r="B8" s="1" t="s">
        <v>28</v>
      </c>
      <c r="C8" s="6">
        <v>1297694.396014944</v>
      </c>
      <c r="D8" s="67">
        <v>1882907.561929596</v>
      </c>
      <c r="E8" s="6">
        <v>2273235.0777934934</v>
      </c>
      <c r="F8" s="6">
        <v>2920135.926449788</v>
      </c>
      <c r="G8" s="86">
        <v>2727150.710227273</v>
      </c>
    </row>
    <row r="9" spans="2:7" ht="12.75" customHeight="1">
      <c r="B9" s="1" t="s">
        <v>29</v>
      </c>
      <c r="C9" s="6">
        <v>95641.09589041097</v>
      </c>
      <c r="D9" s="67">
        <v>2106374.706649283</v>
      </c>
      <c r="E9" s="6">
        <v>99361.66902404526</v>
      </c>
      <c r="F9" s="6">
        <v>67084.86562942008</v>
      </c>
      <c r="G9" s="86">
        <v>57905.53977272727</v>
      </c>
    </row>
    <row r="10" spans="2:7" ht="12.75" customHeight="1">
      <c r="B10" s="1" t="s">
        <v>24</v>
      </c>
      <c r="C10" s="6">
        <v>195260.398505604</v>
      </c>
      <c r="D10" s="67">
        <v>131562.97262059973</v>
      </c>
      <c r="E10" s="6">
        <v>239148.23196605375</v>
      </c>
      <c r="F10" s="6">
        <v>651740.8769448373</v>
      </c>
      <c r="G10" s="86">
        <v>418203.125</v>
      </c>
    </row>
    <row r="11" spans="2:7" ht="12.75" customHeight="1">
      <c r="B11" s="1" t="s">
        <v>108</v>
      </c>
      <c r="C11" s="6"/>
      <c r="D11" s="67"/>
      <c r="E11" s="6"/>
      <c r="F11" s="6">
        <v>182537.62376237623</v>
      </c>
      <c r="G11" s="86">
        <v>54544.318181818184</v>
      </c>
    </row>
    <row r="12" spans="2:7" ht="12.75" customHeight="1" thickBot="1">
      <c r="B12" s="1" t="s">
        <v>45</v>
      </c>
      <c r="C12" s="6">
        <v>1381547.0734744708</v>
      </c>
      <c r="D12" s="67">
        <v>3553528.552803129</v>
      </c>
      <c r="E12" s="116">
        <v>4150905.091937765</v>
      </c>
      <c r="F12" s="6">
        <v>1923499.7171145685</v>
      </c>
      <c r="G12" s="86">
        <v>0</v>
      </c>
    </row>
    <row r="13" spans="2:7" ht="12.75" customHeight="1" thickBot="1" thickTop="1">
      <c r="B13" s="50" t="s">
        <v>4</v>
      </c>
      <c r="C13" s="52">
        <f>SUM(C14:C18)</f>
        <v>62738760.52303861</v>
      </c>
      <c r="D13" s="65">
        <f>SUM(D14:D18)</f>
        <v>70803276.14080834</v>
      </c>
      <c r="E13" s="52">
        <f>SUM(E14:E18)</f>
        <v>93761985.14851484</v>
      </c>
      <c r="F13" s="52">
        <f>SUM(F14:F18)</f>
        <v>97110630.69306931</v>
      </c>
      <c r="G13" s="89">
        <f>SUM(G14:G18)</f>
        <v>98053815.19886363</v>
      </c>
    </row>
    <row r="14" spans="2:7" ht="12.75" customHeight="1" thickTop="1">
      <c r="B14" s="3" t="s">
        <v>9</v>
      </c>
      <c r="C14" s="4">
        <v>60741050.43586551</v>
      </c>
      <c r="D14" s="66">
        <v>67128208.34419818</v>
      </c>
      <c r="E14" s="4">
        <v>85308436.35077792</v>
      </c>
      <c r="F14" s="4">
        <v>90119103.53606789</v>
      </c>
      <c r="G14" s="87">
        <v>92972192.4715909</v>
      </c>
    </row>
    <row r="15" spans="2:7" ht="12.75" customHeight="1">
      <c r="B15" s="1" t="s">
        <v>30</v>
      </c>
      <c r="C15" s="6">
        <v>223189.41469489416</v>
      </c>
      <c r="D15" s="67">
        <v>1274758.670143416</v>
      </c>
      <c r="E15" s="6">
        <v>3577755.162659123</v>
      </c>
      <c r="F15" s="6">
        <v>2892136.633663366</v>
      </c>
      <c r="G15" s="86">
        <v>3039326.278409091</v>
      </c>
    </row>
    <row r="16" spans="2:7" ht="12.75" customHeight="1">
      <c r="B16" s="1" t="s">
        <v>31</v>
      </c>
      <c r="C16" s="6">
        <v>66000</v>
      </c>
      <c r="D16" s="67">
        <v>74306.51890482398</v>
      </c>
      <c r="E16" s="6">
        <v>66000</v>
      </c>
      <c r="F16" s="6">
        <v>72000</v>
      </c>
      <c r="G16" s="86">
        <v>72000</v>
      </c>
    </row>
    <row r="17" spans="2:7" ht="12.75" customHeight="1">
      <c r="B17" s="1" t="s">
        <v>24</v>
      </c>
      <c r="C17" s="6">
        <v>0</v>
      </c>
      <c r="D17" s="67">
        <v>0</v>
      </c>
      <c r="E17" s="6">
        <v>0</v>
      </c>
      <c r="F17" s="6">
        <v>417430.2687411598</v>
      </c>
      <c r="G17" s="86">
        <v>115766.05113636363</v>
      </c>
    </row>
    <row r="18" spans="2:7" ht="12.75" customHeight="1" thickBot="1">
      <c r="B18" s="1" t="s">
        <v>46</v>
      </c>
      <c r="C18" s="6">
        <v>1708520.672478207</v>
      </c>
      <c r="D18" s="67">
        <v>2326002.6075619296</v>
      </c>
      <c r="E18" s="116">
        <v>4809793.635077793</v>
      </c>
      <c r="F18" s="6">
        <v>3609960.254596888</v>
      </c>
      <c r="G18" s="86">
        <v>1854530.3977272727</v>
      </c>
    </row>
    <row r="19" spans="2:7" ht="12.75" customHeight="1" thickBot="1" thickTop="1">
      <c r="B19" s="50" t="s">
        <v>21</v>
      </c>
      <c r="C19" s="52">
        <f>+C13+C3</f>
        <v>79988690.66002491</v>
      </c>
      <c r="D19" s="65">
        <f>+D13+D3</f>
        <v>90343245.63233377</v>
      </c>
      <c r="E19" s="52">
        <f>+E13+E3</f>
        <v>113207731.25884016</v>
      </c>
      <c r="F19" s="52">
        <f>+F13+F3</f>
        <v>117728071.00424328</v>
      </c>
      <c r="G19" s="89">
        <f>+G13+G3</f>
        <v>119621412.7840909</v>
      </c>
    </row>
    <row r="20" ht="12.75" customHeight="1" thickTop="1"/>
    <row r="21" ht="12.75" customHeight="1" thickBot="1">
      <c r="B21" s="114" t="s">
        <v>5</v>
      </c>
    </row>
    <row r="22" spans="2:7" ht="12.75" customHeight="1" thickBot="1" thickTop="1">
      <c r="B22" s="50" t="s">
        <v>6</v>
      </c>
      <c r="C22" s="52">
        <f>SUM(C23:C31)</f>
        <v>13155566.002490662</v>
      </c>
      <c r="D22" s="65">
        <f>SUM(D23:D31)</f>
        <v>16017779.400260756</v>
      </c>
      <c r="E22" s="52">
        <f>SUM(E23:E31)</f>
        <v>15518631.966053745</v>
      </c>
      <c r="F22" s="52">
        <f>SUM(F23:F31)</f>
        <v>16359278.925035357</v>
      </c>
      <c r="G22" s="89">
        <f>SUM(G23:G31)</f>
        <v>18898344.176136363</v>
      </c>
    </row>
    <row r="23" spans="2:7" ht="12.75" customHeight="1" thickTop="1">
      <c r="B23" s="1" t="s">
        <v>32</v>
      </c>
      <c r="C23" s="8">
        <v>2542900.871731009</v>
      </c>
      <c r="D23" s="35">
        <v>2803750.4563233377</v>
      </c>
      <c r="E23" s="61">
        <v>2772498.4441301273</v>
      </c>
      <c r="F23" s="8">
        <v>2954817.1145685995</v>
      </c>
      <c r="G23" s="7">
        <v>3603031.25</v>
      </c>
    </row>
    <row r="24" spans="2:7" ht="12.75" customHeight="1">
      <c r="B24" s="1" t="s">
        <v>33</v>
      </c>
      <c r="C24" s="8">
        <v>0</v>
      </c>
      <c r="D24" s="35">
        <v>3266739.113428944</v>
      </c>
      <c r="E24" s="8">
        <v>3789746.8175388966</v>
      </c>
      <c r="F24" s="8">
        <v>2225938.4724186705</v>
      </c>
      <c r="G24" s="7">
        <v>1985646.3068181819</v>
      </c>
    </row>
    <row r="25" spans="2:7" ht="12.75" customHeight="1">
      <c r="B25" s="1" t="s">
        <v>34</v>
      </c>
      <c r="C25" s="8">
        <v>48070.98381070984</v>
      </c>
      <c r="D25" s="35">
        <v>3290229.4654498044</v>
      </c>
      <c r="E25" s="8">
        <v>0</v>
      </c>
      <c r="F25" s="8">
        <v>0</v>
      </c>
      <c r="G25" s="7">
        <v>0</v>
      </c>
    </row>
    <row r="26" spans="2:7" ht="12.75" customHeight="1">
      <c r="B26" s="1" t="s">
        <v>35</v>
      </c>
      <c r="C26" s="8">
        <v>4144837.6089663766</v>
      </c>
      <c r="D26" s="35">
        <v>449562.05997392436</v>
      </c>
      <c r="E26" s="8">
        <v>403221.3578500707</v>
      </c>
      <c r="F26" s="8">
        <v>577540.1697312588</v>
      </c>
      <c r="G26" s="7">
        <v>397499.1477272727</v>
      </c>
    </row>
    <row r="27" spans="2:7" ht="12.75" customHeight="1">
      <c r="B27" s="1" t="s">
        <v>25</v>
      </c>
      <c r="C27" s="8">
        <v>1619584.8069738483</v>
      </c>
      <c r="D27" s="35">
        <v>2489231.421121252</v>
      </c>
      <c r="E27" s="8">
        <v>2223744.130127298</v>
      </c>
      <c r="F27" s="8">
        <v>3347808.345120226</v>
      </c>
      <c r="G27" s="7">
        <v>3381117.3295454546</v>
      </c>
    </row>
    <row r="28" spans="2:7" ht="12.75" customHeight="1">
      <c r="B28" s="1" t="s">
        <v>36</v>
      </c>
      <c r="C28" s="8">
        <v>2337166.7496886677</v>
      </c>
      <c r="D28" s="35">
        <v>2834475.3585397652</v>
      </c>
      <c r="E28" s="8">
        <v>4181021.4992927862</v>
      </c>
      <c r="F28" s="8">
        <v>3645127.8642149926</v>
      </c>
      <c r="G28" s="7">
        <v>3681350.9943181816</v>
      </c>
    </row>
    <row r="29" spans="2:7" ht="12.75" customHeight="1">
      <c r="B29" s="1" t="s">
        <v>37</v>
      </c>
      <c r="C29" s="8">
        <v>1746016.5628891657</v>
      </c>
      <c r="D29" s="35">
        <v>38165.189048239896</v>
      </c>
      <c r="E29" s="8">
        <v>1508349.6463932106</v>
      </c>
      <c r="F29" s="8">
        <v>1705311.739745403</v>
      </c>
      <c r="G29" s="7">
        <v>2515151.7045454546</v>
      </c>
    </row>
    <row r="30" spans="2:7" ht="12.75" customHeight="1">
      <c r="B30" s="1" t="s">
        <v>38</v>
      </c>
      <c r="C30" s="8">
        <v>695900.1245330013</v>
      </c>
      <c r="D30" s="35">
        <v>814502.6075619296</v>
      </c>
      <c r="E30" s="8">
        <v>453838.4724186704</v>
      </c>
      <c r="F30" s="8">
        <v>1341285.4314002828</v>
      </c>
      <c r="G30" s="7">
        <v>2407669.7443181816</v>
      </c>
    </row>
    <row r="31" spans="2:7" ht="12.75" customHeight="1" thickBot="1">
      <c r="B31" s="1" t="s">
        <v>39</v>
      </c>
      <c r="C31" s="8">
        <v>21088.29389788294</v>
      </c>
      <c r="D31" s="35">
        <v>31123.728813559323</v>
      </c>
      <c r="E31" s="115">
        <v>186211.5983026874</v>
      </c>
      <c r="F31" s="8">
        <v>561449.7878359264</v>
      </c>
      <c r="G31" s="7">
        <v>926877.6988636364</v>
      </c>
    </row>
    <row r="32" spans="2:7" ht="12.75" customHeight="1" thickBot="1" thickTop="1">
      <c r="B32" s="50" t="s">
        <v>7</v>
      </c>
      <c r="C32" s="52">
        <f>SUM(C33:C36)</f>
        <v>28260306.351183064</v>
      </c>
      <c r="D32" s="65">
        <f>SUM(D33:D36)</f>
        <v>28906979.400260754</v>
      </c>
      <c r="E32" s="52">
        <f>SUM(E33:E36)</f>
        <v>42598801.41442716</v>
      </c>
      <c r="F32" s="52">
        <f>SUM(F33:F36)</f>
        <v>42018069.44837341</v>
      </c>
      <c r="G32" s="89">
        <f>SUM(G33:G37)</f>
        <v>41155947.15909091</v>
      </c>
    </row>
    <row r="33" spans="2:7" ht="12.75" customHeight="1" thickTop="1">
      <c r="B33" s="1" t="s">
        <v>33</v>
      </c>
      <c r="C33" s="8">
        <v>0</v>
      </c>
      <c r="D33" s="68">
        <v>0</v>
      </c>
      <c r="E33" s="68">
        <v>5500000</v>
      </c>
      <c r="F33" s="61">
        <v>5419024.045261669</v>
      </c>
      <c r="G33" s="5">
        <v>9621112.215909092</v>
      </c>
    </row>
    <row r="34" spans="2:7" ht="12.75" customHeight="1">
      <c r="B34" s="1" t="s">
        <v>35</v>
      </c>
      <c r="C34" s="8">
        <v>20849442.216687422</v>
      </c>
      <c r="D34" s="27">
        <v>24064563.885267276</v>
      </c>
      <c r="E34" s="27">
        <v>25908220.08486563</v>
      </c>
      <c r="F34" s="8">
        <v>27426916.265912306</v>
      </c>
      <c r="G34" s="7">
        <v>22567176.136363637</v>
      </c>
    </row>
    <row r="35" spans="2:7" ht="12.75" customHeight="1">
      <c r="B35" s="1" t="s">
        <v>40</v>
      </c>
      <c r="C35" s="8">
        <v>2958654.296388543</v>
      </c>
      <c r="D35" s="27">
        <v>228673.0117340287</v>
      </c>
      <c r="E35" s="27">
        <v>5778153.182461103</v>
      </c>
      <c r="F35" s="8">
        <v>6578803.677510608</v>
      </c>
      <c r="G35" s="7">
        <v>6085350.568181818</v>
      </c>
    </row>
    <row r="36" spans="2:7" ht="12.75" customHeight="1">
      <c r="B36" s="1" t="s">
        <v>41</v>
      </c>
      <c r="C36" s="8">
        <v>4452209.838107099</v>
      </c>
      <c r="D36" s="27">
        <v>4613742.503259452</v>
      </c>
      <c r="E36" s="27">
        <v>5412428.147100424</v>
      </c>
      <c r="F36" s="8">
        <v>2593325.459688826</v>
      </c>
      <c r="G36" s="7">
        <v>2550928.977272727</v>
      </c>
    </row>
    <row r="37" spans="2:7" ht="12.75" customHeight="1" thickBot="1">
      <c r="B37" s="9" t="s">
        <v>45</v>
      </c>
      <c r="C37" s="11"/>
      <c r="D37" s="69"/>
      <c r="E37" s="72"/>
      <c r="F37" s="72"/>
      <c r="G37" s="90">
        <v>331379.26136363635</v>
      </c>
    </row>
    <row r="38" spans="2:7" ht="12.75" customHeight="1" thickBot="1" thickTop="1">
      <c r="B38" s="50" t="s">
        <v>22</v>
      </c>
      <c r="C38" s="52">
        <f>+C32+C22</f>
        <v>41415872.35367373</v>
      </c>
      <c r="D38" s="70">
        <f>+D32+D22</f>
        <v>44924758.80052151</v>
      </c>
      <c r="E38" s="73">
        <f>+E32+E22</f>
        <v>58117433.38048091</v>
      </c>
      <c r="F38" s="73">
        <f>+F32+F22</f>
        <v>58377348.373408765</v>
      </c>
      <c r="G38" s="91">
        <f>+G32+G22</f>
        <v>60054291.335227266</v>
      </c>
    </row>
    <row r="39" spans="2:7" ht="12.75" customHeight="1" thickBot="1" thickTop="1">
      <c r="B39" s="50" t="s">
        <v>8</v>
      </c>
      <c r="C39" s="53">
        <f>SUM(C40:C48)</f>
        <v>38572818.306351185</v>
      </c>
      <c r="D39" s="65">
        <f>SUM(D40:D48)</f>
        <v>45418486.83181225</v>
      </c>
      <c r="E39" s="52">
        <f>SUM(E40:E48)</f>
        <v>55275754.59688826</v>
      </c>
      <c r="F39" s="52">
        <f>SUM(F40:F48)</f>
        <v>59350722.63083451</v>
      </c>
      <c r="G39" s="89">
        <f>SUM(G40:G48)</f>
        <v>59567121.44886364</v>
      </c>
    </row>
    <row r="40" spans="2:7" ht="12.75" customHeight="1" thickTop="1">
      <c r="B40" s="1" t="s">
        <v>42</v>
      </c>
      <c r="C40" s="8">
        <v>16936528.01992528</v>
      </c>
      <c r="D40" s="34">
        <v>17731462.8422425</v>
      </c>
      <c r="E40" s="61">
        <v>19236254.59688826</v>
      </c>
      <c r="F40" s="61">
        <v>19236254.59688826</v>
      </c>
      <c r="G40" s="5">
        <v>19318227.272727273</v>
      </c>
    </row>
    <row r="41" spans="2:7" ht="12.75" customHeight="1">
      <c r="B41" s="1" t="s">
        <v>43</v>
      </c>
      <c r="C41" s="8">
        <v>1622033.7484433376</v>
      </c>
      <c r="D41" s="35">
        <v>1833491.264667536</v>
      </c>
      <c r="E41" s="8">
        <v>1989091.7963224894</v>
      </c>
      <c r="F41" s="8">
        <v>1011176.379066478</v>
      </c>
      <c r="G41" s="7">
        <v>1015485.3693181818</v>
      </c>
    </row>
    <row r="42" spans="2:7" ht="12.75" customHeight="1">
      <c r="B42" s="1" t="s">
        <v>48</v>
      </c>
      <c r="C42" s="8">
        <v>1806896.5130759652</v>
      </c>
      <c r="D42" s="35">
        <v>2008357.4967405477</v>
      </c>
      <c r="E42" s="8">
        <v>2406652.758132956</v>
      </c>
      <c r="F42" s="8">
        <v>2606897.3125884016</v>
      </c>
      <c r="G42" s="7">
        <v>2890155.6818181816</v>
      </c>
    </row>
    <row r="43" spans="2:7" ht="12.75" customHeight="1">
      <c r="B43" s="1" t="s">
        <v>49</v>
      </c>
      <c r="C43" s="8">
        <v>1000178.3312577833</v>
      </c>
      <c r="D43" s="35">
        <v>1047122.8161668839</v>
      </c>
      <c r="E43" s="8">
        <v>1135987.5530410183</v>
      </c>
      <c r="F43" s="8">
        <v>1135987.5530410183</v>
      </c>
      <c r="G43" s="7">
        <v>1140828.4090909092</v>
      </c>
    </row>
    <row r="44" spans="2:7" ht="12.75" customHeight="1">
      <c r="B44" s="1" t="s">
        <v>51</v>
      </c>
      <c r="C44" s="8">
        <v>0</v>
      </c>
      <c r="D44" s="35">
        <v>1413006.9100391134</v>
      </c>
      <c r="E44" s="8">
        <v>4444653.889674681</v>
      </c>
      <c r="F44" s="8">
        <v>5550054.314002829</v>
      </c>
      <c r="G44" s="7">
        <v>6010334.659090909</v>
      </c>
    </row>
    <row r="45" spans="2:7" ht="12.75" customHeight="1">
      <c r="B45" s="1" t="s">
        <v>47</v>
      </c>
      <c r="C45" s="8">
        <v>14954176.587795768</v>
      </c>
      <c r="D45" s="35">
        <v>15656067.535853976</v>
      </c>
      <c r="E45" s="8">
        <v>16984729.56152758</v>
      </c>
      <c r="F45" s="8">
        <v>16984729.56152758</v>
      </c>
      <c r="G45" s="7">
        <v>17057107.670454547</v>
      </c>
    </row>
    <row r="46" spans="2:7" ht="12.75" customHeight="1">
      <c r="B46" s="1" t="s">
        <v>50</v>
      </c>
      <c r="C46" s="8">
        <v>0</v>
      </c>
      <c r="D46" s="35">
        <v>1490606.9100391134</v>
      </c>
      <c r="E46" s="8">
        <v>4999191.371994342</v>
      </c>
      <c r="F46" s="8">
        <v>6287647.383309759</v>
      </c>
      <c r="G46" s="7">
        <v>6812922.017045454</v>
      </c>
    </row>
    <row r="47" spans="2:7" ht="12.75" customHeight="1">
      <c r="B47" s="1" t="s">
        <v>113</v>
      </c>
      <c r="C47" s="8"/>
      <c r="D47" s="35"/>
      <c r="E47" s="8"/>
      <c r="F47" s="8">
        <v>977915.4172560113</v>
      </c>
      <c r="G47" s="7">
        <v>0</v>
      </c>
    </row>
    <row r="48" spans="2:7" ht="12.75" customHeight="1" thickBot="1">
      <c r="B48" s="1" t="s">
        <v>44</v>
      </c>
      <c r="C48" s="8">
        <v>2253005.1058530514</v>
      </c>
      <c r="D48" s="35">
        <v>4238371.056062582</v>
      </c>
      <c r="E48" s="115">
        <v>4079193.0693069305</v>
      </c>
      <c r="F48" s="8">
        <v>5560060.113154172</v>
      </c>
      <c r="G48" s="7">
        <v>5322060.369318182</v>
      </c>
    </row>
    <row r="49" spans="2:7" ht="12.75" customHeight="1" thickBot="1" thickTop="1">
      <c r="B49" s="50" t="s">
        <v>23</v>
      </c>
      <c r="C49" s="52">
        <f>+C39+C38</f>
        <v>79988690.66002491</v>
      </c>
      <c r="D49" s="65">
        <f>+D39+D38</f>
        <v>90343245.63233376</v>
      </c>
      <c r="E49" s="52">
        <f>+E39+E38</f>
        <v>113393187.97736916</v>
      </c>
      <c r="F49" s="52">
        <f>+F39+F38</f>
        <v>117728071.00424328</v>
      </c>
      <c r="G49" s="89">
        <f>+G39+G38</f>
        <v>119621412.7840909</v>
      </c>
    </row>
    <row r="50" ht="12.75" customHeight="1" thickTop="1"/>
    <row r="52" ht="12.75" customHeight="1" thickBot="1">
      <c r="B52" s="96" t="s">
        <v>128</v>
      </c>
    </row>
    <row r="53" spans="3:7" ht="12.75" customHeight="1" thickBot="1">
      <c r="C53" s="98">
        <v>2006</v>
      </c>
      <c r="D53" s="99">
        <v>2007</v>
      </c>
      <c r="E53" s="98">
        <v>2008</v>
      </c>
      <c r="F53" s="98">
        <v>2009</v>
      </c>
      <c r="G53" s="100">
        <v>2010</v>
      </c>
    </row>
    <row r="54" spans="2:7" s="97" customFormat="1" ht="12.75" customHeight="1" thickBot="1">
      <c r="B54" s="106" t="s">
        <v>117</v>
      </c>
      <c r="C54" s="108">
        <f>C4+C5</f>
        <v>6136278.082191782</v>
      </c>
      <c r="D54" s="108">
        <f>D4+D5</f>
        <v>2471392.177314211</v>
      </c>
      <c r="E54" s="108">
        <f>E4+E5</f>
        <v>2044838.3309759547</v>
      </c>
      <c r="F54" s="108">
        <f>F4+F5</f>
        <v>3543280.1980198016</v>
      </c>
      <c r="G54" s="108">
        <f>G4+G5</f>
        <v>6139936.221590909</v>
      </c>
    </row>
    <row r="55" spans="2:7" s="97" customFormat="1" ht="12.75" customHeight="1">
      <c r="B55" s="103" t="s">
        <v>118</v>
      </c>
      <c r="C55" s="35">
        <f>C64-C54-C56</f>
        <v>732390.6600249112</v>
      </c>
      <c r="D55" s="35">
        <f>D64-D54-D56</f>
        <v>140711.60365058482</v>
      </c>
      <c r="E55" s="35">
        <f>E64-E54-E56</f>
        <v>-1104798.4441300929</v>
      </c>
      <c r="F55" s="35">
        <f>F64-F54-F56</f>
        <v>184576.5205091834</v>
      </c>
      <c r="G55" s="7">
        <f>G64-G54-G56</f>
        <v>442056.1079545617</v>
      </c>
    </row>
    <row r="56" spans="2:7" s="97" customFormat="1" ht="12.75" customHeight="1">
      <c r="B56" s="103" t="s">
        <v>120</v>
      </c>
      <c r="C56" s="35">
        <f>C13</f>
        <v>62738760.52303861</v>
      </c>
      <c r="D56" s="35">
        <f>D13</f>
        <v>70803276.14080834</v>
      </c>
      <c r="E56" s="35">
        <f>E13</f>
        <v>93761985.14851484</v>
      </c>
      <c r="F56" s="35">
        <f>F13</f>
        <v>97110630.69306931</v>
      </c>
      <c r="G56" s="7">
        <f>G13</f>
        <v>98053815.19886363</v>
      </c>
    </row>
    <row r="57" spans="2:7" s="97" customFormat="1" ht="12.75" customHeight="1" thickBot="1">
      <c r="B57" s="104" t="s">
        <v>123</v>
      </c>
      <c r="C57" s="84">
        <f>SUM(C54:C56)</f>
        <v>69607429.2652553</v>
      </c>
      <c r="D57" s="84">
        <f>SUM(D54:D56)</f>
        <v>73415379.92177314</v>
      </c>
      <c r="E57" s="84">
        <f>SUM(E54:E56)</f>
        <v>94702025.0353607</v>
      </c>
      <c r="F57" s="84">
        <f>SUM(F54:F56)</f>
        <v>100838487.4115983</v>
      </c>
      <c r="G57" s="93">
        <f>SUM(G54:G56)</f>
        <v>104635807.5284091</v>
      </c>
    </row>
    <row r="58" s="97" customFormat="1" ht="12.75" customHeight="1" thickBot="1"/>
    <row r="59" spans="2:7" s="97" customFormat="1" ht="12.75" customHeight="1">
      <c r="B59" s="105" t="s">
        <v>122</v>
      </c>
      <c r="C59" s="101">
        <f>C24+C25+C26+C33+C34</f>
        <v>25042350.809464507</v>
      </c>
      <c r="D59" s="101">
        <f>D24+D25+D26+D33+D34</f>
        <v>31071094.52411995</v>
      </c>
      <c r="E59" s="101">
        <f>E24+E25+E26+E33+E34</f>
        <v>35601188.2602546</v>
      </c>
      <c r="F59" s="101">
        <f>F24+F25+F26+F33+F34</f>
        <v>35649418.9533239</v>
      </c>
      <c r="G59" s="102">
        <f>G24+G25+G26+G33+G34</f>
        <v>34571433.80681819</v>
      </c>
    </row>
    <row r="60" spans="2:7" s="97" customFormat="1" ht="12.75" customHeight="1">
      <c r="B60" s="107" t="s">
        <v>121</v>
      </c>
      <c r="C60" s="35">
        <f>C29-C9</f>
        <v>1650375.4669987548</v>
      </c>
      <c r="D60" s="35">
        <f>D29-D9</f>
        <v>-2068209.517601043</v>
      </c>
      <c r="E60" s="35">
        <f>E29-E9</f>
        <v>1408987.9773691653</v>
      </c>
      <c r="F60" s="35">
        <f>F29-F9</f>
        <v>1638226.8741159828</v>
      </c>
      <c r="G60" s="7">
        <f>G29-G9</f>
        <v>2457246.1647727275</v>
      </c>
    </row>
    <row r="61" spans="2:7" s="97" customFormat="1" ht="12.75" customHeight="1">
      <c r="B61" s="107" t="s">
        <v>126</v>
      </c>
      <c r="C61" s="35">
        <f>C35</f>
        <v>2958654.296388543</v>
      </c>
      <c r="D61" s="35">
        <f>D35</f>
        <v>228673.0117340287</v>
      </c>
      <c r="E61" s="35">
        <f>E35</f>
        <v>5778153.182461103</v>
      </c>
      <c r="F61" s="35">
        <f>F35</f>
        <v>6578803.677510608</v>
      </c>
      <c r="G61" s="7">
        <f>G35</f>
        <v>6085350.568181818</v>
      </c>
    </row>
    <row r="62" spans="2:7" s="97" customFormat="1" ht="12.75" customHeight="1">
      <c r="B62" s="107" t="s">
        <v>127</v>
      </c>
      <c r="C62" s="35">
        <f>C36+C37+C31-C18-C12</f>
        <v>1383230.3860523042</v>
      </c>
      <c r="D62" s="35">
        <f>D36+D37+D31-D18-D12</f>
        <v>-1234664.9282920468</v>
      </c>
      <c r="E62" s="35">
        <f>E36+E37+E31-E18-E12</f>
        <v>-3362058.9816124463</v>
      </c>
      <c r="F62" s="35">
        <f>F36+F37+F31-F18-F12</f>
        <v>-2378684.7241867045</v>
      </c>
      <c r="G62" s="7">
        <f>G36+G37+G31-G18-G12</f>
        <v>1954655.5397727268</v>
      </c>
    </row>
    <row r="63" spans="2:7" s="97" customFormat="1" ht="12.75" customHeight="1">
      <c r="B63" s="103" t="s">
        <v>119</v>
      </c>
      <c r="C63" s="35">
        <f>C39</f>
        <v>38572818.306351185</v>
      </c>
      <c r="D63" s="35">
        <f>D39</f>
        <v>45418486.83181225</v>
      </c>
      <c r="E63" s="35">
        <f>E39</f>
        <v>55275754.59688826</v>
      </c>
      <c r="F63" s="35">
        <f>F39</f>
        <v>59350722.63083451</v>
      </c>
      <c r="G63" s="7">
        <f>G39</f>
        <v>59567121.44886364</v>
      </c>
    </row>
    <row r="64" spans="2:7" s="97" customFormat="1" ht="12.75" customHeight="1" thickBot="1">
      <c r="B64" s="104" t="s">
        <v>123</v>
      </c>
      <c r="C64" s="84">
        <f>SUM(C59:C63)</f>
        <v>69607429.2652553</v>
      </c>
      <c r="D64" s="84">
        <f>SUM(D59:D63)</f>
        <v>73415379.92177314</v>
      </c>
      <c r="E64" s="84">
        <f>SUM(E59:E63)</f>
        <v>94702025.0353607</v>
      </c>
      <c r="F64" s="84">
        <f>SUM(F59:F63)</f>
        <v>100838487.4115983</v>
      </c>
      <c r="G64" s="93">
        <f>SUM(G59:G63)</f>
        <v>104635807.5284091</v>
      </c>
    </row>
    <row r="66" ht="12.75" customHeight="1" thickBot="1"/>
    <row r="67" spans="2:7" ht="12.75" customHeight="1" thickBot="1">
      <c r="B67" s="54"/>
      <c r="C67" s="55">
        <v>2006</v>
      </c>
      <c r="D67" s="55">
        <v>2007</v>
      </c>
      <c r="E67" s="80">
        <v>2008</v>
      </c>
      <c r="F67" s="80">
        <v>2009</v>
      </c>
      <c r="G67" s="62">
        <v>2010</v>
      </c>
    </row>
    <row r="68" spans="2:7" ht="12.75" customHeight="1" thickTop="1">
      <c r="B68" s="9" t="s">
        <v>124</v>
      </c>
      <c r="C68" s="117">
        <f>'ResultA!'!C3</f>
        <v>46734906.84931507</v>
      </c>
      <c r="D68" s="117">
        <f>'ResultA!'!D3</f>
        <v>53505589.83050847</v>
      </c>
      <c r="E68" s="117">
        <f>'ResultA!'!E3</f>
        <v>59269379.349363506</v>
      </c>
      <c r="F68" s="117">
        <f>'ResultA!'!F3</f>
        <v>61647436.916548796</v>
      </c>
      <c r="G68" s="118">
        <f>'ResultA!'!G3</f>
        <v>68538146.875</v>
      </c>
    </row>
    <row r="69" spans="2:7" ht="12.75" customHeight="1">
      <c r="B69" s="9" t="s">
        <v>53</v>
      </c>
      <c r="C69" s="119">
        <f>'ResultA!'!C6-'ResultA!'!C11</f>
        <v>33621030.2615193</v>
      </c>
      <c r="D69" s="119">
        <f>'ResultA!'!D6-'ResultA!'!D11</f>
        <v>37310950.97783573</v>
      </c>
      <c r="E69" s="119">
        <f>'ResultA!'!E6-'ResultA!'!E11</f>
        <v>42143732.390381895</v>
      </c>
      <c r="F69" s="119">
        <f>'ResultA!'!F6-'ResultA!'!F11</f>
        <v>42821670.72135785</v>
      </c>
      <c r="G69" s="120">
        <f>'ResultA!'!G6-'ResultA!'!G11</f>
        <v>50428690.482954554</v>
      </c>
    </row>
    <row r="70" spans="2:7" ht="12.75" customHeight="1">
      <c r="B70" s="12" t="s">
        <v>62</v>
      </c>
      <c r="C70" s="121">
        <f>'ResultA!'!C11</f>
        <v>4008432.254047323</v>
      </c>
      <c r="D70" s="121">
        <f>'ResultA!'!D11</f>
        <v>4386704.9543676665</v>
      </c>
      <c r="E70" s="121">
        <f>'ResultA!'!E11</f>
        <v>5195238.048090523</v>
      </c>
      <c r="F70" s="121">
        <f>'ResultA!'!F11</f>
        <v>5915929.844413012</v>
      </c>
      <c r="G70" s="15">
        <f>'ResultA!'!G11</f>
        <v>6476141.903409091</v>
      </c>
    </row>
    <row r="71" spans="2:7" ht="12.75" customHeight="1">
      <c r="B71" s="9" t="s">
        <v>54</v>
      </c>
      <c r="C71" s="119">
        <f>'ResultA!'!C15</f>
        <v>3699247.696139477</v>
      </c>
      <c r="D71" s="119">
        <f>'ResultA!'!D15</f>
        <v>3687411.9947848762</v>
      </c>
      <c r="E71" s="119">
        <f>'ResultA!'!E15</f>
        <v>4447457.991513437</v>
      </c>
      <c r="F71" s="119">
        <f>'ResultA!'!F15</f>
        <v>4616154.455445545</v>
      </c>
      <c r="G71" s="120">
        <f>'ResultA!'!G15</f>
        <v>4463485.369318182</v>
      </c>
    </row>
    <row r="72" spans="2:7" ht="12.75" customHeight="1">
      <c r="B72" s="12" t="s">
        <v>55</v>
      </c>
      <c r="C72" s="121">
        <f>'ResultA!'!C25</f>
        <v>157675.2179327522</v>
      </c>
      <c r="D72" s="121">
        <f>'ResultA!'!D25</f>
        <v>103052.54237288136</v>
      </c>
      <c r="E72" s="121">
        <f>'ResultA!'!E25</f>
        <v>102581.75388967468</v>
      </c>
      <c r="F72" s="121">
        <f>'ResultA!'!F25</f>
        <v>148454.87977369165</v>
      </c>
      <c r="G72" s="15">
        <f>'ResultA!'!G25</f>
        <v>51849.857954545456</v>
      </c>
    </row>
    <row r="73" spans="2:7" ht="12.75" customHeight="1">
      <c r="B73" s="12" t="s">
        <v>57</v>
      </c>
      <c r="C73" s="121">
        <f>'ResultA!'!C27</f>
        <v>-1850829.389788294</v>
      </c>
      <c r="D73" s="121">
        <f>'ResultA!'!D27</f>
        <v>-2030778.0964797914</v>
      </c>
      <c r="E73" s="121">
        <f>'ResultA!'!E27</f>
        <v>-2760559.830268741</v>
      </c>
      <c r="F73" s="121">
        <f>'ResultA!'!F27</f>
        <v>-2560544.837340877</v>
      </c>
      <c r="G73" s="15">
        <f>'ResultA!'!G27</f>
        <v>-1919547.0170454546</v>
      </c>
    </row>
    <row r="74" spans="2:7" ht="12.75" customHeight="1" thickBot="1">
      <c r="B74" s="1" t="s">
        <v>125</v>
      </c>
      <c r="C74" s="122">
        <f>'ResultA!'!C28+'ResultA!'!C29+'ResultA!'!C26</f>
        <v>-521808.3437110834</v>
      </c>
      <c r="D74" s="122">
        <f>'ResultA!'!D28+'ResultA!'!D29+'ResultA!'!D26</f>
        <v>-481962.84224250325</v>
      </c>
      <c r="E74" s="122">
        <f>'ResultA!'!E28+'ResultA!'!E29+'ResultA!'!E26</f>
        <v>-820082.7439886846</v>
      </c>
      <c r="F74" s="122">
        <f>'ResultA!'!F28+'ResultA!'!F29+'ResultA!'!F26</f>
        <v>294721.6407355022</v>
      </c>
      <c r="G74" s="123">
        <f>'ResultA!'!G28+'ResultA!'!G29+'ResultA!'!G26</f>
        <v>8438.778409091057</v>
      </c>
    </row>
    <row r="75" spans="2:7" ht="12.75" customHeight="1" thickBot="1" thickTop="1">
      <c r="B75" s="128" t="s">
        <v>60</v>
      </c>
      <c r="C75" s="51">
        <f>'ResultA!'!C30</f>
        <v>3191234.1220423416</v>
      </c>
      <c r="D75" s="51">
        <f>'ResultA!'!D30</f>
        <v>5710833.507170795</v>
      </c>
      <c r="E75" s="51">
        <f>'ResultA!'!E30</f>
        <v>4004890.099009901</v>
      </c>
      <c r="F75" s="51">
        <f>'ResultA!'!F30</f>
        <v>5419892.0792079205</v>
      </c>
      <c r="G75" s="51">
        <f>'ResultA!'!G30</f>
        <v>5140717.32954545</v>
      </c>
    </row>
    <row r="76" spans="2:7" ht="12.75" customHeight="1" thickBot="1" thickTop="1">
      <c r="B76" s="12" t="s">
        <v>61</v>
      </c>
      <c r="C76" s="17">
        <f>'ResultA!'!C31</f>
        <v>-962783.4371108344</v>
      </c>
      <c r="D76" s="17">
        <f>'ResultA!'!D31</f>
        <v>-1510225.4237288137</v>
      </c>
      <c r="E76" s="17">
        <f>'ResultA!'!E31</f>
        <v>0</v>
      </c>
      <c r="F76" s="17">
        <f>'ResultA!'!F31</f>
        <v>0</v>
      </c>
      <c r="G76" s="17">
        <f>'ResultA!'!G31</f>
        <v>0</v>
      </c>
    </row>
    <row r="77" spans="2:7" ht="12.75" customHeight="1" thickBot="1" thickTop="1">
      <c r="B77" s="56" t="s">
        <v>12</v>
      </c>
      <c r="C77" s="51">
        <f>'ResultA!'!C32</f>
        <v>2228450.6849315073</v>
      </c>
      <c r="D77" s="51">
        <f>'ResultA!'!D32</f>
        <v>4200608.083441982</v>
      </c>
      <c r="E77" s="51">
        <f>'ResultA!'!E32</f>
        <v>4004890.099009901</v>
      </c>
      <c r="F77" s="51">
        <f>'ResultA!'!F32</f>
        <v>5419892.0792079205</v>
      </c>
      <c r="G77" s="51">
        <f>'ResultA!'!G32</f>
        <v>5140717.32954545</v>
      </c>
    </row>
    <row r="78" ht="12.75" customHeight="1" thickTop="1"/>
  </sheetData>
  <sheetProtection/>
  <mergeCells count="1">
    <mergeCell ref="B1:G1"/>
  </mergeCells>
  <printOptions/>
  <pageMargins left="0.34" right="0.75" top="0.61" bottom="0.7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A1">
      <pane xSplit="2" ySplit="1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5" sqref="C35"/>
    </sheetView>
  </sheetViews>
  <sheetFormatPr defaultColWidth="11.421875" defaultRowHeight="12.75" customHeight="1"/>
  <cols>
    <col min="1" max="1" width="4.57421875" style="0" customWidth="1"/>
    <col min="2" max="2" width="38.28125" style="0" customWidth="1"/>
    <col min="3" max="3" width="10.7109375" style="0" customWidth="1"/>
    <col min="4" max="4" width="10.57421875" style="0" customWidth="1"/>
    <col min="5" max="6" width="11.00390625" style="0" customWidth="1"/>
    <col min="7" max="7" width="10.7109375" style="0" customWidth="1"/>
  </cols>
  <sheetData>
    <row r="1" spans="2:8" ht="17.25" customHeight="1" thickBot="1">
      <c r="B1" s="111" t="s">
        <v>130</v>
      </c>
      <c r="C1" s="111"/>
      <c r="D1" s="111"/>
      <c r="E1" s="111"/>
      <c r="F1" s="111"/>
      <c r="G1" s="111"/>
      <c r="H1" s="111"/>
    </row>
    <row r="2" spans="2:7" ht="16.5" customHeight="1" thickBot="1">
      <c r="B2" s="54"/>
      <c r="C2" s="55">
        <v>2006</v>
      </c>
      <c r="D2" s="55">
        <v>2007</v>
      </c>
      <c r="E2" s="80">
        <v>2008</v>
      </c>
      <c r="F2" s="80">
        <v>2009</v>
      </c>
      <c r="G2" s="62">
        <v>2010</v>
      </c>
    </row>
    <row r="3" spans="2:7" ht="12.75" customHeight="1" thickTop="1">
      <c r="B3" s="9" t="s">
        <v>52</v>
      </c>
      <c r="C3" s="25">
        <f>+C4+C5</f>
        <v>46734906.84931507</v>
      </c>
      <c r="D3" s="24">
        <f>+D4+D5</f>
        <v>53505589.83050847</v>
      </c>
      <c r="E3" s="74">
        <f>+E4+E5</f>
        <v>59269379.349363506</v>
      </c>
      <c r="F3" s="76">
        <f>+F4+F5</f>
        <v>61647436.916548796</v>
      </c>
      <c r="G3" s="76">
        <f>+G4+G5</f>
        <v>68538146.875</v>
      </c>
    </row>
    <row r="4" spans="2:7" ht="12.75" customHeight="1">
      <c r="B4" s="12" t="s">
        <v>90</v>
      </c>
      <c r="C4" s="27">
        <v>45609505.977584064</v>
      </c>
      <c r="D4" s="8">
        <v>52248176.140808344</v>
      </c>
      <c r="E4" s="35">
        <v>57748632.390381895</v>
      </c>
      <c r="F4" s="10">
        <v>60015677.65205092</v>
      </c>
      <c r="G4" s="10">
        <v>66838437.5</v>
      </c>
    </row>
    <row r="5" spans="2:7" ht="12.75" customHeight="1">
      <c r="B5" s="12" t="s">
        <v>91</v>
      </c>
      <c r="C5" s="27">
        <v>1125400.8717310089</v>
      </c>
      <c r="D5" s="8">
        <v>1257413.6897001304</v>
      </c>
      <c r="E5" s="35">
        <v>1520746.9589816125</v>
      </c>
      <c r="F5" s="10">
        <v>1631759.2644978783</v>
      </c>
      <c r="G5" s="10">
        <v>1699709.375</v>
      </c>
    </row>
    <row r="6" spans="2:7" ht="12.75" customHeight="1">
      <c r="B6" s="9" t="s">
        <v>53</v>
      </c>
      <c r="C6" s="28">
        <f>SUM(C7:C14)</f>
        <v>37629462.515566625</v>
      </c>
      <c r="D6" s="23">
        <f>SUM(D7:D14)</f>
        <v>41697655.9322034</v>
      </c>
      <c r="E6" s="75">
        <f>SUM(E7:E14)</f>
        <v>47338970.43847242</v>
      </c>
      <c r="F6" s="78">
        <f>SUM(F7:F14)</f>
        <v>48737600.565770864</v>
      </c>
      <c r="G6" s="78">
        <f>SUM(G7:G14)</f>
        <v>56904832.38636365</v>
      </c>
    </row>
    <row r="7" spans="2:7" ht="12.75" customHeight="1">
      <c r="B7" s="12" t="s">
        <v>87</v>
      </c>
      <c r="C7" s="26">
        <v>24442323.66127024</v>
      </c>
      <c r="D7" s="16">
        <v>28448175.880052153</v>
      </c>
      <c r="E7" s="26">
        <v>29274092.927864213</v>
      </c>
      <c r="F7" s="77">
        <v>28974505.374823194</v>
      </c>
      <c r="G7" s="10">
        <v>34619069.17613637</v>
      </c>
    </row>
    <row r="8" spans="2:7" ht="12.75" customHeight="1">
      <c r="B8" s="12" t="s">
        <v>81</v>
      </c>
      <c r="C8" s="26">
        <v>3508999.1282689916</v>
      </c>
      <c r="D8" s="16">
        <v>4227625.032594524</v>
      </c>
      <c r="E8" s="26">
        <v>5348633.52192362</v>
      </c>
      <c r="F8" s="77">
        <v>6145113.719943423</v>
      </c>
      <c r="G8" s="10">
        <v>6881543.607954546</v>
      </c>
    </row>
    <row r="9" spans="2:7" ht="12.75" customHeight="1">
      <c r="B9" s="12" t="s">
        <v>80</v>
      </c>
      <c r="C9" s="26">
        <v>286296.8866749689</v>
      </c>
      <c r="D9" s="16">
        <v>391804.9543676662</v>
      </c>
      <c r="E9" s="26">
        <v>489414.5685997171</v>
      </c>
      <c r="F9" s="77">
        <v>491974.8231966054</v>
      </c>
      <c r="G9" s="10">
        <v>582554.4034090909</v>
      </c>
    </row>
    <row r="10" spans="2:7" ht="12.75" customHeight="1">
      <c r="B10" s="12" t="s">
        <v>88</v>
      </c>
      <c r="C10" s="26">
        <v>4002089.4146948946</v>
      </c>
      <c r="D10" s="16">
        <v>3453102.21642764</v>
      </c>
      <c r="E10" s="26">
        <v>4053255.0212164074</v>
      </c>
      <c r="F10" s="77">
        <v>4146935.785007072</v>
      </c>
      <c r="G10" s="10">
        <v>4442079.971590909</v>
      </c>
    </row>
    <row r="11" spans="2:7" ht="12.75" customHeight="1">
      <c r="B11" s="12" t="s">
        <v>62</v>
      </c>
      <c r="C11" s="26">
        <v>4008432.254047323</v>
      </c>
      <c r="D11" s="16">
        <v>4386704.9543676665</v>
      </c>
      <c r="E11" s="26">
        <v>5195238.048090523</v>
      </c>
      <c r="F11" s="77">
        <v>5915929.844413012</v>
      </c>
      <c r="G11" s="10">
        <v>6476141.903409091</v>
      </c>
    </row>
    <row r="12" spans="2:7" ht="12.75" customHeight="1">
      <c r="B12" s="12" t="s">
        <v>89</v>
      </c>
      <c r="C12" s="26">
        <v>705927.1481942715</v>
      </c>
      <c r="D12" s="16">
        <v>312780.96479791397</v>
      </c>
      <c r="E12" s="26">
        <v>2141755.58698727</v>
      </c>
      <c r="F12" s="77">
        <v>2232625.6011315417</v>
      </c>
      <c r="G12" s="10">
        <v>2466040.340909091</v>
      </c>
    </row>
    <row r="13" spans="2:7" ht="12.75" customHeight="1">
      <c r="B13" s="12" t="s">
        <v>114</v>
      </c>
      <c r="C13" s="26"/>
      <c r="D13" s="16"/>
      <c r="E13" s="26"/>
      <c r="F13" s="77"/>
      <c r="G13" s="10">
        <v>330.2556818181818</v>
      </c>
    </row>
    <row r="14" spans="2:7" ht="12.75" customHeight="1">
      <c r="B14" s="12" t="s">
        <v>86</v>
      </c>
      <c r="C14" s="17">
        <v>675394.0224159403</v>
      </c>
      <c r="D14" s="16">
        <v>477461.9295958279</v>
      </c>
      <c r="E14" s="26">
        <v>836580.7637906647</v>
      </c>
      <c r="F14" s="77">
        <v>830515.4172560113</v>
      </c>
      <c r="G14" s="10">
        <v>1437072.7272727273</v>
      </c>
    </row>
    <row r="15" spans="2:7" ht="12.75" customHeight="1">
      <c r="B15" s="9" t="s">
        <v>54</v>
      </c>
      <c r="C15" s="28">
        <f>SUM(C16:C22)</f>
        <v>3699247.696139477</v>
      </c>
      <c r="D15" s="23">
        <f>SUM(D16:D22)</f>
        <v>3687411.9947848762</v>
      </c>
      <c r="E15" s="75">
        <f>SUM(E16:E22)</f>
        <v>4447457.991513437</v>
      </c>
      <c r="F15" s="78">
        <f>SUM(F16:F22)</f>
        <v>4616154.455445545</v>
      </c>
      <c r="G15" s="78">
        <f>SUM(G16:G22)</f>
        <v>4463485.369318182</v>
      </c>
    </row>
    <row r="16" spans="2:7" ht="12.75" customHeight="1">
      <c r="B16" s="12" t="s">
        <v>80</v>
      </c>
      <c r="C16" s="16">
        <v>6409.713574097136</v>
      </c>
      <c r="D16" s="16">
        <v>27431.29074315515</v>
      </c>
      <c r="E16" s="26">
        <v>29512.72984441301</v>
      </c>
      <c r="F16" s="77">
        <v>7768.316831683168</v>
      </c>
      <c r="G16" s="10">
        <v>30495.3125</v>
      </c>
    </row>
    <row r="17" spans="2:7" ht="12.75" customHeight="1">
      <c r="B17" s="12" t="s">
        <v>81</v>
      </c>
      <c r="C17" s="16">
        <v>1244910.9589041097</v>
      </c>
      <c r="D17" s="16">
        <v>1499607.1707953063</v>
      </c>
      <c r="E17" s="26">
        <v>1925890.9476661952</v>
      </c>
      <c r="F17" s="77">
        <v>1952242.1499292785</v>
      </c>
      <c r="G17" s="10">
        <v>1871986.9318181819</v>
      </c>
    </row>
    <row r="18" spans="2:7" ht="12.75" customHeight="1">
      <c r="B18" s="12" t="s">
        <v>82</v>
      </c>
      <c r="C18" s="16">
        <v>1404535.2428393525</v>
      </c>
      <c r="D18" s="16">
        <v>1028035.2020860496</v>
      </c>
      <c r="E18" s="26">
        <v>1336395.0495049504</v>
      </c>
      <c r="F18" s="77">
        <v>1167101.2729844414</v>
      </c>
      <c r="G18" s="10">
        <v>1158906.25</v>
      </c>
    </row>
    <row r="19" spans="2:7" ht="12.75" customHeight="1">
      <c r="B19" s="12" t="s">
        <v>83</v>
      </c>
      <c r="C19" s="16">
        <v>306166.00249066006</v>
      </c>
      <c r="D19" s="16">
        <v>300829.46544980444</v>
      </c>
      <c r="E19" s="26">
        <v>336387.270155587</v>
      </c>
      <c r="F19" s="77">
        <v>416488.54314002825</v>
      </c>
      <c r="G19" s="10">
        <v>379181.5340909091</v>
      </c>
    </row>
    <row r="20" spans="2:7" ht="12.75" customHeight="1">
      <c r="B20" s="12" t="s">
        <v>84</v>
      </c>
      <c r="C20" s="16">
        <v>16200.000000000002</v>
      </c>
      <c r="D20" s="16">
        <v>32740.547588005214</v>
      </c>
      <c r="E20" s="26">
        <v>5517.821782178217</v>
      </c>
      <c r="F20" s="77">
        <v>9904.667609618104</v>
      </c>
      <c r="G20" s="10">
        <v>2295.4545454545455</v>
      </c>
    </row>
    <row r="21" spans="2:7" ht="12.75" customHeight="1">
      <c r="B21" s="12" t="s">
        <v>85</v>
      </c>
      <c r="C21" s="16">
        <v>155270.98381070985</v>
      </c>
      <c r="D21" s="16">
        <v>211632.9856584094</v>
      </c>
      <c r="E21" s="26">
        <v>138318.5289957567</v>
      </c>
      <c r="F21" s="77">
        <v>220929.13719943422</v>
      </c>
      <c r="G21" s="10">
        <v>198340.76704545456</v>
      </c>
    </row>
    <row r="22" spans="2:7" ht="12.75" customHeight="1" thickBot="1">
      <c r="B22" s="12" t="s">
        <v>86</v>
      </c>
      <c r="C22" s="16">
        <v>565754.794520548</v>
      </c>
      <c r="D22" s="16">
        <v>587135.3324641461</v>
      </c>
      <c r="E22" s="26">
        <v>675435.6435643564</v>
      </c>
      <c r="F22" s="77">
        <v>841720.3677510608</v>
      </c>
      <c r="G22" s="10">
        <v>822279.1193181818</v>
      </c>
    </row>
    <row r="23" spans="2:7" ht="12.75" customHeight="1" thickBot="1" thickTop="1">
      <c r="B23" s="56" t="s">
        <v>10</v>
      </c>
      <c r="C23" s="58">
        <f>+C3-C6-C15</f>
        <v>5406196.637608968</v>
      </c>
      <c r="D23" s="58">
        <f>+D3-D6-D15</f>
        <v>8120521.903520197</v>
      </c>
      <c r="E23" s="81">
        <f>+E3-E6-E15</f>
        <v>7482950.919377649</v>
      </c>
      <c r="F23" s="63">
        <f>+F3-F6-F15</f>
        <v>8293681.895332387</v>
      </c>
      <c r="G23" s="63">
        <f>+G3-G6-G15</f>
        <v>7169829.1193181705</v>
      </c>
    </row>
    <row r="24" spans="2:7" ht="12.75" customHeight="1" thickTop="1">
      <c r="B24" s="18" t="s">
        <v>11</v>
      </c>
      <c r="C24" s="14"/>
      <c r="D24" s="13"/>
      <c r="E24" s="36"/>
      <c r="F24" s="79"/>
      <c r="G24" s="79"/>
    </row>
    <row r="25" spans="2:7" ht="12.75" customHeight="1">
      <c r="B25" s="12" t="s">
        <v>55</v>
      </c>
      <c r="C25" s="17">
        <v>157675.2179327522</v>
      </c>
      <c r="D25" s="16">
        <v>103052.54237288136</v>
      </c>
      <c r="E25" s="26">
        <v>102581.75388967468</v>
      </c>
      <c r="F25" s="77">
        <v>148454.87977369165</v>
      </c>
      <c r="G25" s="10">
        <v>51849.857954545456</v>
      </c>
    </row>
    <row r="26" spans="2:7" ht="12.75" customHeight="1">
      <c r="B26" s="12" t="s">
        <v>56</v>
      </c>
      <c r="C26" s="17">
        <v>129814.44582814447</v>
      </c>
      <c r="D26" s="16">
        <v>80250.84745762713</v>
      </c>
      <c r="E26" s="26">
        <v>385431.5417256011</v>
      </c>
      <c r="F26" s="77">
        <v>523043.5643564356</v>
      </c>
      <c r="G26" s="10">
        <v>1179813.0681818181</v>
      </c>
    </row>
    <row r="27" spans="2:7" ht="12.75" customHeight="1">
      <c r="B27" s="12" t="s">
        <v>57</v>
      </c>
      <c r="C27" s="17">
        <v>-1850829.389788294</v>
      </c>
      <c r="D27" s="16">
        <v>-2030778.0964797914</v>
      </c>
      <c r="E27" s="26">
        <v>-2760559.830268741</v>
      </c>
      <c r="F27" s="16">
        <v>-2560544.837340877</v>
      </c>
      <c r="G27" s="10">
        <v>-1919547.0170454546</v>
      </c>
    </row>
    <row r="28" spans="2:7" ht="12.75" customHeight="1">
      <c r="B28" s="12" t="s">
        <v>58</v>
      </c>
      <c r="C28" s="17">
        <v>-75546.32627646327</v>
      </c>
      <c r="D28" s="16">
        <v>-283338.0704041721</v>
      </c>
      <c r="E28" s="26">
        <v>-556563.3663366337</v>
      </c>
      <c r="F28" s="77">
        <v>-1592523.6209335218</v>
      </c>
      <c r="G28" s="10">
        <v>-1823970.1704545454</v>
      </c>
    </row>
    <row r="29" spans="2:7" ht="12.75" customHeight="1" thickBot="1">
      <c r="B29" s="12" t="s">
        <v>59</v>
      </c>
      <c r="C29" s="17">
        <v>-576076.4632627646</v>
      </c>
      <c r="D29" s="16">
        <v>-278875.61929595825</v>
      </c>
      <c r="E29" s="26">
        <v>-648950.919377652</v>
      </c>
      <c r="F29" s="77">
        <v>1364201.6973125883</v>
      </c>
      <c r="G29" s="10">
        <v>652595.8806818182</v>
      </c>
    </row>
    <row r="30" spans="2:7" ht="12.75" customHeight="1" thickBot="1" thickTop="1">
      <c r="B30" s="50" t="s">
        <v>60</v>
      </c>
      <c r="C30" s="57">
        <v>3191234.1220423416</v>
      </c>
      <c r="D30" s="52">
        <v>5710833.507170795</v>
      </c>
      <c r="E30" s="65">
        <v>4004890.099009901</v>
      </c>
      <c r="F30" s="71">
        <v>5419892.0792079205</v>
      </c>
      <c r="G30" s="71">
        <v>5140717.32954545</v>
      </c>
    </row>
    <row r="31" spans="2:7" ht="12.75" customHeight="1" thickBot="1" thickTop="1">
      <c r="B31" s="12" t="s">
        <v>61</v>
      </c>
      <c r="C31" s="17">
        <v>-962783.4371108344</v>
      </c>
      <c r="D31" s="16">
        <v>-1510225.4237288137</v>
      </c>
      <c r="E31" s="26">
        <v>0</v>
      </c>
      <c r="F31" s="77">
        <v>0</v>
      </c>
      <c r="G31" s="77">
        <v>0</v>
      </c>
    </row>
    <row r="32" spans="2:7" ht="12.75" customHeight="1" thickBot="1" thickTop="1">
      <c r="B32" s="56" t="s">
        <v>12</v>
      </c>
      <c r="C32" s="58">
        <f>SUM(C30:C31)</f>
        <v>2228450.6849315073</v>
      </c>
      <c r="D32" s="58">
        <f>SUM(D30:D31)</f>
        <v>4200608.083441982</v>
      </c>
      <c r="E32" s="82">
        <f>SUM(E30:E31)</f>
        <v>4004890.099009901</v>
      </c>
      <c r="F32" s="58">
        <f>SUM(F30:F31)</f>
        <v>5419892.0792079205</v>
      </c>
      <c r="G32" s="58">
        <f>SUM(G30:G31)</f>
        <v>5140717.32954545</v>
      </c>
    </row>
    <row r="33" ht="12.75" customHeight="1" thickTop="1"/>
    <row r="34" spans="3:7" ht="12.75" customHeight="1">
      <c r="C34" s="29"/>
      <c r="D34" s="29"/>
      <c r="E34" s="29"/>
      <c r="F34" s="29"/>
      <c r="G34" s="29"/>
    </row>
  </sheetData>
  <sheetProtection/>
  <mergeCells count="1">
    <mergeCell ref="B1:H1"/>
  </mergeCells>
  <printOptions/>
  <pageMargins left="0.41" right="0.42" top="1" bottom="1.35" header="0" footer="0"/>
  <pageSetup horizontalDpi="600" verticalDpi="600" orientation="landscape" scale="95" r:id="rId1"/>
  <ignoredErrors>
    <ignoredError sqref="G15 F6:G6 E15:F15 C6:E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showGridLines="0" zoomScale="80" zoomScaleNormal="80" zoomScalePageLayoutView="0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4" sqref="B4"/>
      <selection pane="bottomRight" activeCell="I19" sqref="I19"/>
    </sheetView>
  </sheetViews>
  <sheetFormatPr defaultColWidth="11.421875" defaultRowHeight="12.75"/>
  <cols>
    <col min="1" max="1" width="11.421875" style="0" customWidth="1"/>
    <col min="2" max="2" width="51.00390625" style="0" customWidth="1"/>
    <col min="3" max="7" width="12.00390625" style="0" bestFit="1" customWidth="1"/>
  </cols>
  <sheetData>
    <row r="1" spans="2:7" ht="23.25" customHeight="1" thickBot="1">
      <c r="B1" s="111" t="s">
        <v>133</v>
      </c>
      <c r="C1" s="111"/>
      <c r="D1" s="111"/>
      <c r="E1" s="111"/>
      <c r="F1" s="111"/>
      <c r="G1" s="111"/>
    </row>
    <row r="2" spans="2:7" ht="13.5" thickBot="1">
      <c r="B2" s="59"/>
      <c r="C2" s="49">
        <v>2006</v>
      </c>
      <c r="D2" s="49">
        <v>2007</v>
      </c>
      <c r="E2" s="64">
        <v>2008</v>
      </c>
      <c r="F2" s="49">
        <v>2009</v>
      </c>
      <c r="G2" s="88">
        <v>2010</v>
      </c>
    </row>
    <row r="3" spans="2:7" ht="14.25" thickBot="1" thickTop="1">
      <c r="B3" s="50" t="s">
        <v>20</v>
      </c>
      <c r="C3" s="52">
        <v>2228450.684931507</v>
      </c>
      <c r="D3" s="52">
        <v>4200608.083441982</v>
      </c>
      <c r="E3" s="65">
        <v>4004890.099009901</v>
      </c>
      <c r="F3" s="52">
        <v>5419892.0792079205</v>
      </c>
      <c r="G3" s="89">
        <v>5140717.32954545</v>
      </c>
    </row>
    <row r="4" spans="2:7" ht="13.5" thickTop="1">
      <c r="B4" s="20" t="s">
        <v>14</v>
      </c>
      <c r="C4" s="8"/>
      <c r="D4" s="8"/>
      <c r="E4" s="35"/>
      <c r="F4" s="8"/>
      <c r="G4" s="7"/>
    </row>
    <row r="5" spans="2:7" ht="12.75">
      <c r="B5" s="19" t="s">
        <v>62</v>
      </c>
      <c r="C5" s="8">
        <v>4314598.256537983</v>
      </c>
      <c r="D5" s="8">
        <v>4687534.419817471</v>
      </c>
      <c r="E5" s="35">
        <v>5531625.31824611</v>
      </c>
      <c r="F5" s="8">
        <v>6332418.246110325</v>
      </c>
      <c r="G5" s="7">
        <v>6855323.4375</v>
      </c>
    </row>
    <row r="6" spans="2:7" ht="12.75">
      <c r="B6" s="19" t="s">
        <v>63</v>
      </c>
      <c r="C6" s="8">
        <v>257522.04234122045</v>
      </c>
      <c r="D6" s="8">
        <v>44653.585397653194</v>
      </c>
      <c r="E6" s="35">
        <v>40784.865629420085</v>
      </c>
      <c r="F6" s="8">
        <v>196110.4667609618</v>
      </c>
      <c r="G6" s="7">
        <v>25651.988636363636</v>
      </c>
    </row>
    <row r="7" spans="2:7" ht="12.75">
      <c r="B7" s="19" t="s">
        <v>64</v>
      </c>
      <c r="C7" s="8">
        <v>561589.0410958905</v>
      </c>
      <c r="D7" s="8">
        <v>570936.5058670143</v>
      </c>
      <c r="E7" s="35">
        <v>793440.0282885431</v>
      </c>
      <c r="F7" s="8">
        <v>800650.4950495049</v>
      </c>
      <c r="G7" s="7">
        <v>-521487.64204545453</v>
      </c>
    </row>
    <row r="8" spans="2:7" ht="12.75">
      <c r="B8" s="19" t="s">
        <v>65</v>
      </c>
      <c r="C8" s="8">
        <v>58675.59153175592</v>
      </c>
      <c r="D8" s="8">
        <v>44181.87744458931</v>
      </c>
      <c r="E8" s="35">
        <v>0</v>
      </c>
      <c r="F8" s="8">
        <v>0</v>
      </c>
      <c r="G8" s="7">
        <v>0</v>
      </c>
    </row>
    <row r="9" spans="2:7" ht="12.75">
      <c r="B9" s="19" t="s">
        <v>15</v>
      </c>
      <c r="C9" s="8">
        <v>256903.98505603988</v>
      </c>
      <c r="D9" s="8">
        <v>205542.6336375489</v>
      </c>
      <c r="E9" s="35">
        <v>314561.38613861386</v>
      </c>
      <c r="F9" s="8">
        <v>374494.7666195191</v>
      </c>
      <c r="G9" s="7">
        <v>361783.3806818182</v>
      </c>
    </row>
    <row r="10" spans="2:7" ht="12.75">
      <c r="B10" s="19" t="s">
        <v>66</v>
      </c>
      <c r="C10" s="8">
        <v>0</v>
      </c>
      <c r="D10" s="8">
        <v>-30195.958279009126</v>
      </c>
      <c r="E10" s="35">
        <v>0</v>
      </c>
      <c r="F10" s="8">
        <v>0</v>
      </c>
      <c r="G10" s="7">
        <v>0</v>
      </c>
    </row>
    <row r="11" spans="2:7" ht="12.75">
      <c r="B11" s="19" t="s">
        <v>67</v>
      </c>
      <c r="C11" s="8">
        <v>0</v>
      </c>
      <c r="D11" s="8">
        <v>-18567.66623207301</v>
      </c>
      <c r="E11" s="35">
        <v>-2759385.431400283</v>
      </c>
      <c r="F11" s="8">
        <v>-391489.81612446957</v>
      </c>
      <c r="G11" s="7">
        <v>-400371.875</v>
      </c>
    </row>
    <row r="12" spans="2:7" ht="13.5" thickBot="1">
      <c r="B12" s="19" t="s">
        <v>68</v>
      </c>
      <c r="C12" s="8">
        <v>54949.19053549191</v>
      </c>
      <c r="D12" s="8">
        <v>42004.17209908735</v>
      </c>
      <c r="E12" s="35">
        <v>2149999.8585572843</v>
      </c>
      <c r="F12" s="8">
        <v>1882633.380480905</v>
      </c>
      <c r="G12" s="7">
        <v>1502543.4659090908</v>
      </c>
    </row>
    <row r="13" spans="2:7" ht="14.25" thickBot="1" thickTop="1">
      <c r="B13" s="21" t="s">
        <v>79</v>
      </c>
      <c r="C13" s="22">
        <f>SUM(C3:C12)</f>
        <v>7732688.792029889</v>
      </c>
      <c r="D13" s="22">
        <f>SUM(D3:D12)</f>
        <v>9746697.653194264</v>
      </c>
      <c r="E13" s="83">
        <f>SUM(E3:E12)</f>
        <v>10075916.12446959</v>
      </c>
      <c r="F13" s="22">
        <f>SUM(F3:F12)</f>
        <v>14614709.618104666</v>
      </c>
      <c r="G13" s="92">
        <f>SUM(G3:G12)</f>
        <v>12964160.085227266</v>
      </c>
    </row>
    <row r="14" spans="2:7" ht="13.5" thickTop="1">
      <c r="B14" s="20" t="s">
        <v>16</v>
      </c>
      <c r="C14" s="8"/>
      <c r="D14" s="8"/>
      <c r="E14" s="35"/>
      <c r="F14" s="8"/>
      <c r="G14" s="7"/>
    </row>
    <row r="15" spans="2:7" ht="12.75">
      <c r="B15" s="19" t="s">
        <v>69</v>
      </c>
      <c r="C15" s="8">
        <v>-418354.91905354924</v>
      </c>
      <c r="D15" s="8">
        <v>-394602.8683181226</v>
      </c>
      <c r="E15" s="35">
        <v>667368.5997171146</v>
      </c>
      <c r="F15" s="8">
        <v>-568804.3847241867</v>
      </c>
      <c r="G15" s="7">
        <v>-954642.0454545454</v>
      </c>
    </row>
    <row r="16" spans="2:7" ht="12.75">
      <c r="B16" s="19" t="s">
        <v>112</v>
      </c>
      <c r="C16" s="8"/>
      <c r="D16" s="8"/>
      <c r="E16" s="35">
        <v>2506124.7524752473</v>
      </c>
      <c r="F16" s="8">
        <v>36914.992927864216</v>
      </c>
      <c r="G16" s="7">
        <v>10646.875</v>
      </c>
    </row>
    <row r="17" spans="2:7" ht="12.75">
      <c r="B17" s="19" t="s">
        <v>109</v>
      </c>
      <c r="C17" s="8"/>
      <c r="D17" s="8"/>
      <c r="E17" s="35">
        <v>244642.57425742573</v>
      </c>
      <c r="F17" s="8">
        <v>2421169.589816124</v>
      </c>
      <c r="G17" s="7">
        <v>2296957.6704545454</v>
      </c>
    </row>
    <row r="18" spans="2:7" ht="12.75">
      <c r="B18" s="19" t="s">
        <v>110</v>
      </c>
      <c r="C18" s="8"/>
      <c r="D18" s="8"/>
      <c r="E18" s="35">
        <v>-2186395.332390382</v>
      </c>
      <c r="F18" s="8">
        <v>864204.3847241866</v>
      </c>
      <c r="G18" s="7">
        <v>48065.482954545456</v>
      </c>
    </row>
    <row r="19" spans="2:7" ht="12.75">
      <c r="B19" s="19" t="s">
        <v>111</v>
      </c>
      <c r="C19" s="8"/>
      <c r="D19" s="8"/>
      <c r="E19" s="35">
        <v>25913.71994342291</v>
      </c>
      <c r="F19" s="8">
        <v>-2919.094766619519</v>
      </c>
      <c r="G19" s="7">
        <v>1575.1420454545455</v>
      </c>
    </row>
    <row r="20" spans="2:7" ht="12.75">
      <c r="B20" s="19" t="s">
        <v>70</v>
      </c>
      <c r="C20" s="8">
        <v>-1621061.2702366128</v>
      </c>
      <c r="D20" s="8">
        <v>-5733951.49934811</v>
      </c>
      <c r="E20" s="35">
        <v>3447446.251768034</v>
      </c>
      <c r="F20" s="8">
        <v>64708.91089108911</v>
      </c>
      <c r="G20" s="7">
        <v>2649859.5170454546</v>
      </c>
    </row>
    <row r="21" spans="2:7" ht="12.75">
      <c r="B21" s="19" t="s">
        <v>71</v>
      </c>
      <c r="C21" s="8">
        <v>31819.302615193028</v>
      </c>
      <c r="D21" s="8">
        <v>-70657.36636245111</v>
      </c>
      <c r="E21" s="35">
        <v>-695608.9108910891</v>
      </c>
      <c r="F21" s="8">
        <v>52898.4441301273</v>
      </c>
      <c r="G21" s="7">
        <v>583574.2897727273</v>
      </c>
    </row>
    <row r="22" spans="2:7" ht="12.75">
      <c r="B22" s="19" t="s">
        <v>72</v>
      </c>
      <c r="C22" s="8">
        <v>-33258.53051058531</v>
      </c>
      <c r="D22" s="8">
        <v>658508.3441981747</v>
      </c>
      <c r="E22" s="35">
        <v>-855317.9632248939</v>
      </c>
      <c r="F22" s="8">
        <v>1020259.8302687411</v>
      </c>
      <c r="G22" s="7">
        <v>-39927.982954545456</v>
      </c>
    </row>
    <row r="23" spans="2:7" ht="12.75">
      <c r="B23" s="19" t="s">
        <v>73</v>
      </c>
      <c r="C23" s="8">
        <v>-1685688.293897883</v>
      </c>
      <c r="D23" s="8">
        <v>-3924015.9061277704</v>
      </c>
      <c r="E23" s="35">
        <v>-25595.332390381893</v>
      </c>
      <c r="F23" s="8">
        <v>-2570010.891089109</v>
      </c>
      <c r="G23" s="7">
        <v>1247541.3352272727</v>
      </c>
    </row>
    <row r="24" spans="2:7" ht="13.5" thickBot="1">
      <c r="B24" s="19" t="s">
        <v>74</v>
      </c>
      <c r="C24" s="8">
        <v>912060.2739726028</v>
      </c>
      <c r="D24" s="8">
        <v>-1935471.968709257</v>
      </c>
      <c r="E24" s="35">
        <v>1461141.1598302687</v>
      </c>
      <c r="F24" s="8">
        <v>126552.33380480905</v>
      </c>
      <c r="G24" s="7">
        <v>772534.375</v>
      </c>
    </row>
    <row r="25" spans="2:7" ht="14.25" thickBot="1" thickTop="1">
      <c r="B25" s="50" t="s">
        <v>13</v>
      </c>
      <c r="C25" s="52">
        <f>SUM(C13:C24)</f>
        <v>4918205.354919054</v>
      </c>
      <c r="D25" s="52">
        <f>SUM(D13:D24)</f>
        <v>-1653493.611473272</v>
      </c>
      <c r="E25" s="65">
        <f>SUM(E13:E24)</f>
        <v>14665635.643564355</v>
      </c>
      <c r="F25" s="52">
        <f>SUM(F13:F24)</f>
        <v>16059683.73408769</v>
      </c>
      <c r="G25" s="89">
        <f>SUM(G13:G24)</f>
        <v>19580344.744318172</v>
      </c>
    </row>
    <row r="26" spans="2:7" ht="14.25" thickBot="1" thickTop="1">
      <c r="B26" s="50" t="s">
        <v>132</v>
      </c>
      <c r="C26" s="60">
        <v>-3337004.483188045</v>
      </c>
      <c r="D26" s="60">
        <v>-3688000.260756193</v>
      </c>
      <c r="E26" s="85">
        <v>-7846411.739745403</v>
      </c>
      <c r="F26" s="60">
        <v>-7356998.01980198</v>
      </c>
      <c r="G26" s="94">
        <v>-7762609.090909091</v>
      </c>
    </row>
    <row r="27" spans="2:7" ht="13.5" thickTop="1">
      <c r="B27" s="19" t="s">
        <v>75</v>
      </c>
      <c r="C27" s="8">
        <v>-2349428.0199252805</v>
      </c>
      <c r="D27" s="8">
        <v>-2184121.382007823</v>
      </c>
      <c r="E27" s="35">
        <v>-4328157.284299859</v>
      </c>
      <c r="F27" s="8">
        <v>-3847250.919377652</v>
      </c>
      <c r="G27" s="7">
        <v>-6117438.494318182</v>
      </c>
    </row>
    <row r="28" spans="2:7" ht="12.75">
      <c r="B28" s="19" t="s">
        <v>76</v>
      </c>
      <c r="C28" s="8">
        <v>4633608.717310088</v>
      </c>
      <c r="D28" s="8">
        <v>-3198198.0443285527</v>
      </c>
      <c r="E28" s="35">
        <v>-5679541.018387552</v>
      </c>
      <c r="F28" s="8">
        <v>-1840192.7864214992</v>
      </c>
      <c r="G28" s="7">
        <v>-7110386.7897727275</v>
      </c>
    </row>
    <row r="29" spans="2:7" ht="13.5" thickBot="1">
      <c r="B29" s="19" t="s">
        <v>77</v>
      </c>
      <c r="C29" s="8">
        <v>-2145524.5330012455</v>
      </c>
      <c r="D29" s="8">
        <v>6258967.275097784</v>
      </c>
      <c r="E29" s="35">
        <v>2176316.973125884</v>
      </c>
      <c r="F29" s="8">
        <v>-1612253.1824611032</v>
      </c>
      <c r="G29" s="7">
        <v>3929232.528409091</v>
      </c>
    </row>
    <row r="30" spans="2:7" ht="14.25" thickBot="1" thickTop="1">
      <c r="B30" s="50" t="s">
        <v>17</v>
      </c>
      <c r="C30" s="52">
        <f>SUM(C27:C29)</f>
        <v>138656.16438356182</v>
      </c>
      <c r="D30" s="52">
        <f>SUM(D27:D29)</f>
        <v>876647.8487614077</v>
      </c>
      <c r="E30" s="65">
        <f>SUM(E27:E29)</f>
        <v>-7831381.329561526</v>
      </c>
      <c r="F30" s="52">
        <f>SUM(F27:F29)</f>
        <v>-7299696.888260255</v>
      </c>
      <c r="G30" s="89">
        <f>SUM(G27:G29)</f>
        <v>-9298592.75568182</v>
      </c>
    </row>
    <row r="31" spans="2:7" ht="13.5" thickTop="1">
      <c r="B31" s="19" t="s">
        <v>78</v>
      </c>
      <c r="C31" s="6">
        <v>1719857.1606475718</v>
      </c>
      <c r="D31" s="6">
        <v>-4464846.023468058</v>
      </c>
      <c r="E31" s="67">
        <v>-1012157.4257425743</v>
      </c>
      <c r="F31" s="6">
        <v>1402988.8260254597</v>
      </c>
      <c r="G31" s="86">
        <v>2519142.897727273</v>
      </c>
    </row>
    <row r="32" spans="2:7" ht="12.75">
      <c r="B32" s="19" t="s">
        <v>18</v>
      </c>
      <c r="C32" s="6">
        <v>4416420.921544209</v>
      </c>
      <c r="D32" s="6">
        <v>6936238.200782268</v>
      </c>
      <c r="E32" s="67">
        <v>3056995.756718529</v>
      </c>
      <c r="F32" s="6">
        <v>2140291.371994342</v>
      </c>
      <c r="G32" s="86">
        <v>3620793.3238636362</v>
      </c>
    </row>
    <row r="33" spans="2:7" ht="13.5" thickBot="1">
      <c r="B33" s="124" t="s">
        <v>19</v>
      </c>
      <c r="C33" s="125">
        <v>6136278.082191781</v>
      </c>
      <c r="D33" s="125">
        <v>2471392.177314211</v>
      </c>
      <c r="E33" s="126">
        <v>2044838.3309759547</v>
      </c>
      <c r="F33" s="125">
        <v>3543280.1980198016</v>
      </c>
      <c r="G33" s="127">
        <v>6139936.221590909</v>
      </c>
    </row>
    <row r="34" ht="13.5" thickTop="1"/>
  </sheetData>
  <sheetProtection/>
  <mergeCells count="1">
    <mergeCell ref="B1:G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8"/>
  <sheetViews>
    <sheetView showGridLines="0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G30" sqref="G30"/>
    </sheetView>
  </sheetViews>
  <sheetFormatPr defaultColWidth="11.421875" defaultRowHeight="12.75"/>
  <cols>
    <col min="1" max="1" width="1.8515625" style="0" customWidth="1"/>
    <col min="2" max="2" width="9.7109375" style="0" customWidth="1"/>
    <col min="3" max="5" width="15.8515625" style="0" customWidth="1"/>
    <col min="6" max="6" width="12.421875" style="0" bestFit="1" customWidth="1"/>
    <col min="7" max="7" width="13.28125" style="0" customWidth="1"/>
    <col min="8" max="8" width="15.8515625" style="0" customWidth="1"/>
    <col min="9" max="9" width="13.00390625" style="0" customWidth="1"/>
    <col min="10" max="10" width="14.421875" style="0" customWidth="1"/>
    <col min="11" max="11" width="14.28125" style="0" customWidth="1"/>
  </cols>
  <sheetData>
    <row r="3" spans="2:9" ht="18">
      <c r="B3" s="30"/>
      <c r="C3" s="111" t="s">
        <v>99</v>
      </c>
      <c r="D3" s="111"/>
      <c r="E3" s="111"/>
      <c r="F3" s="111"/>
      <c r="G3" s="111"/>
      <c r="H3" s="111"/>
      <c r="I3" s="111"/>
    </row>
    <row r="4" spans="2:9" ht="15.75">
      <c r="B4" s="48"/>
      <c r="C4" s="112" t="s">
        <v>131</v>
      </c>
      <c r="D4" s="112"/>
      <c r="E4" s="112"/>
      <c r="F4" s="112"/>
      <c r="G4" s="112"/>
      <c r="H4" s="112"/>
      <c r="I4" s="112"/>
    </row>
    <row r="5" ht="17.25" customHeight="1"/>
    <row r="6" spans="3:8" ht="17.25" customHeight="1">
      <c r="C6" s="40" t="s">
        <v>100</v>
      </c>
      <c r="D6" s="41" t="s">
        <v>107</v>
      </c>
      <c r="E6" s="42">
        <v>2006</v>
      </c>
      <c r="F6" s="43">
        <v>2007</v>
      </c>
      <c r="G6" s="43">
        <v>2008</v>
      </c>
      <c r="H6" s="43">
        <v>2009</v>
      </c>
    </row>
    <row r="7" spans="3:8" ht="12.75">
      <c r="C7" s="37" t="s">
        <v>93</v>
      </c>
      <c r="D7" s="38"/>
      <c r="E7" s="39"/>
      <c r="F7" s="39"/>
      <c r="G7" s="39"/>
      <c r="H7" s="39">
        <v>14598.34936350778</v>
      </c>
    </row>
    <row r="8" spans="3:8" ht="12.75">
      <c r="C8" s="37" t="s">
        <v>103</v>
      </c>
      <c r="D8" s="38"/>
      <c r="E8" s="39">
        <v>2508390</v>
      </c>
      <c r="F8" s="39">
        <v>2516607</v>
      </c>
      <c r="G8" s="39">
        <v>4592275.679570756</v>
      </c>
      <c r="H8" s="39">
        <v>5057594.422913719</v>
      </c>
    </row>
    <row r="9" spans="3:8" ht="12.75">
      <c r="C9" s="37" t="s">
        <v>102</v>
      </c>
      <c r="D9" s="38"/>
      <c r="E9" s="39">
        <v>306489</v>
      </c>
      <c r="F9" s="39">
        <v>15230</v>
      </c>
      <c r="G9" s="39">
        <v>48478.52663405266</v>
      </c>
      <c r="H9" s="39">
        <v>1605559.127298444</v>
      </c>
    </row>
    <row r="10" spans="3:8" ht="12.75">
      <c r="C10" s="37" t="s">
        <v>104</v>
      </c>
      <c r="D10" s="38"/>
      <c r="E10" s="39">
        <v>666687</v>
      </c>
      <c r="F10" s="39">
        <v>614853</v>
      </c>
      <c r="G10" s="39">
        <v>772465.4540199869</v>
      </c>
      <c r="H10" s="39">
        <v>1148195.3366336632</v>
      </c>
    </row>
    <row r="11" spans="3:8" ht="12.75">
      <c r="C11" s="37" t="s">
        <v>94</v>
      </c>
      <c r="D11" s="38"/>
      <c r="E11" s="39"/>
      <c r="F11" s="39">
        <v>97063</v>
      </c>
      <c r="G11" s="39">
        <v>922531.797953111</v>
      </c>
      <c r="H11" s="39">
        <v>845571.4582743988</v>
      </c>
    </row>
    <row r="12" spans="3:8" ht="12.75">
      <c r="C12" s="37" t="s">
        <v>95</v>
      </c>
      <c r="D12" s="38"/>
      <c r="E12" s="39">
        <v>78502</v>
      </c>
      <c r="F12" s="39"/>
      <c r="G12" s="39">
        <v>553253.9066478077</v>
      </c>
      <c r="H12" s="39">
        <v>506899.11881188117</v>
      </c>
    </row>
    <row r="13" spans="3:8" ht="12.75">
      <c r="C13" s="37" t="s">
        <v>96</v>
      </c>
      <c r="D13" s="38"/>
      <c r="E13" s="39">
        <v>85500</v>
      </c>
      <c r="F13" s="39">
        <v>3317</v>
      </c>
      <c r="G13" s="39">
        <v>37525.23372315671</v>
      </c>
      <c r="H13" s="39">
        <v>33467.99858557284</v>
      </c>
    </row>
    <row r="14" spans="3:8" ht="12.75">
      <c r="C14" s="37" t="s">
        <v>97</v>
      </c>
      <c r="D14" s="38"/>
      <c r="E14" s="39">
        <v>13761</v>
      </c>
      <c r="F14" s="39">
        <v>18911</v>
      </c>
      <c r="G14" s="39">
        <v>40737.49925565392</v>
      </c>
      <c r="H14" s="39">
        <v>23561.826025459686</v>
      </c>
    </row>
    <row r="15" spans="3:8" ht="12.75">
      <c r="C15" s="37" t="s">
        <v>98</v>
      </c>
      <c r="D15" s="38"/>
      <c r="E15" s="39">
        <v>14899</v>
      </c>
      <c r="F15" s="39">
        <v>7333</v>
      </c>
      <c r="G15" s="39">
        <v>48791.46745938349</v>
      </c>
      <c r="H15" s="39">
        <v>55427.73125884016</v>
      </c>
    </row>
    <row r="16" spans="3:8" ht="12.75">
      <c r="C16" s="37" t="s">
        <v>105</v>
      </c>
      <c r="D16" s="38"/>
      <c r="E16" s="39">
        <v>57393</v>
      </c>
      <c r="F16" s="39">
        <v>36451</v>
      </c>
      <c r="G16" s="39">
        <v>229303.86446853535</v>
      </c>
      <c r="H16" s="39">
        <v>163325.11456859973</v>
      </c>
    </row>
    <row r="17" spans="3:8" ht="12.75">
      <c r="C17" s="37" t="s">
        <v>106</v>
      </c>
      <c r="D17" s="38"/>
      <c r="E17" s="39">
        <v>23309</v>
      </c>
      <c r="F17" s="39">
        <v>6509</v>
      </c>
      <c r="G17" s="39">
        <v>680451.062857662</v>
      </c>
      <c r="H17" s="39">
        <v>760996.6421499292</v>
      </c>
    </row>
    <row r="18" spans="3:8" ht="17.25" customHeight="1">
      <c r="C18" s="44" t="s">
        <v>92</v>
      </c>
      <c r="D18" s="45"/>
      <c r="E18" s="46">
        <f>SUM(E7:E17)</f>
        <v>3754930</v>
      </c>
      <c r="F18" s="47">
        <f>SUM(F7:F17)</f>
        <v>3316274</v>
      </c>
      <c r="G18" s="47">
        <f>SUM(G7:G17)</f>
        <v>7925814.492590106</v>
      </c>
      <c r="H18" s="47">
        <f>SUM(H7:H17)</f>
        <v>10215197.125884015</v>
      </c>
    </row>
  </sheetData>
  <sheetProtection/>
  <mergeCells count="2">
    <mergeCell ref="C3:I3"/>
    <mergeCell ref="C4:I4"/>
  </mergeCells>
  <printOptions/>
  <pageMargins left="0.75" right="0.75" top="1" bottom="1" header="0" footer="0"/>
  <pageSetup horizontalDpi="600" verticalDpi="600" orientation="landscape" scale="90" r:id="rId1"/>
  <ignoredErrors>
    <ignoredError sqref="G18" formula="1" formulaRange="1"/>
    <ignoredError sqref="H18 E18:F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C5:I9"/>
  <sheetViews>
    <sheetView showGridLines="0" zoomScale="80" zoomScaleNormal="8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24" sqref="E24"/>
    </sheetView>
  </sheetViews>
  <sheetFormatPr defaultColWidth="11.421875" defaultRowHeight="12.75"/>
  <cols>
    <col min="1" max="1" width="3.421875" style="0" customWidth="1"/>
    <col min="2" max="2" width="8.57421875" style="0" customWidth="1"/>
    <col min="3" max="3" width="45.57421875" style="0" customWidth="1"/>
    <col min="4" max="9" width="13.28125" style="0" customWidth="1"/>
    <col min="10" max="11" width="15.8515625" style="0" customWidth="1"/>
    <col min="12" max="12" width="15.8515625" style="0" hidden="1" customWidth="1"/>
    <col min="13" max="13" width="15.8515625" style="0" customWidth="1"/>
  </cols>
  <sheetData>
    <row r="4" ht="19.5" customHeight="1"/>
    <row r="5" spans="3:8" ht="18">
      <c r="C5" s="113" t="s">
        <v>101</v>
      </c>
      <c r="D5" s="113"/>
      <c r="E5" s="113"/>
      <c r="F5" s="113"/>
      <c r="G5" s="113"/>
      <c r="H5" s="113"/>
    </row>
    <row r="6" spans="3:6" ht="12.75">
      <c r="C6" s="31"/>
      <c r="D6" s="31"/>
      <c r="E6" s="31"/>
      <c r="F6" s="31"/>
    </row>
    <row r="7" spans="3:9" ht="12.75">
      <c r="C7" s="32" t="s">
        <v>100</v>
      </c>
      <c r="D7" s="33">
        <v>2005</v>
      </c>
      <c r="E7" s="33">
        <v>2006</v>
      </c>
      <c r="F7" s="33">
        <v>2007</v>
      </c>
      <c r="G7" s="33">
        <v>2008</v>
      </c>
      <c r="H7" s="33">
        <v>2009</v>
      </c>
      <c r="I7" s="33">
        <v>2010</v>
      </c>
    </row>
    <row r="8" spans="3:9" ht="12.75">
      <c r="C8" s="32" t="s">
        <v>115</v>
      </c>
      <c r="D8" s="109">
        <v>2482548.6386138615</v>
      </c>
      <c r="E8" s="109">
        <v>2228450.6849315073</v>
      </c>
      <c r="F8" s="109">
        <v>4200608.083441982</v>
      </c>
      <c r="G8" s="109">
        <v>4004890.099009901</v>
      </c>
      <c r="H8" s="109">
        <v>5419892.0792079205</v>
      </c>
      <c r="I8" s="109">
        <v>5140717.329545454</v>
      </c>
    </row>
    <row r="9" spans="3:9" s="96" customFormat="1" ht="12.75">
      <c r="C9" s="95" t="s">
        <v>116</v>
      </c>
      <c r="D9" s="110">
        <v>2959266.089108911</v>
      </c>
      <c r="E9" s="110">
        <v>2349428.0199252805</v>
      </c>
      <c r="F9" s="110">
        <v>2184121.382007823</v>
      </c>
      <c r="G9" s="110">
        <v>4328157.284299859</v>
      </c>
      <c r="H9" s="110">
        <v>3847250.919377652</v>
      </c>
      <c r="I9" s="110">
        <v>6117438.494318182</v>
      </c>
    </row>
  </sheetData>
  <sheetProtection/>
  <mergeCells count="1">
    <mergeCell ref="C5:H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BOLIVIATEL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Alzérreca</dc:creator>
  <cp:keywords/>
  <dc:description/>
  <cp:lastModifiedBy>Pablo Fernández</cp:lastModifiedBy>
  <cp:lastPrinted>2012-01-12T17:27:36Z</cp:lastPrinted>
  <dcterms:created xsi:type="dcterms:W3CDTF">2004-03-15T14:41:12Z</dcterms:created>
  <dcterms:modified xsi:type="dcterms:W3CDTF">2015-05-30T16:16:14Z</dcterms:modified>
  <cp:category/>
  <cp:version/>
  <cp:contentType/>
  <cp:contentStatus/>
</cp:coreProperties>
</file>