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334" firstSheet="5" activeTab="6"/>
  </bookViews>
  <sheets>
    <sheet name="Balance Sheet" sheetId="1" r:id="rId1"/>
    <sheet name="Income Statement" sheetId="2" r:id="rId2"/>
    <sheet name="Cash Flow Statement" sheetId="3" r:id="rId3"/>
    <sheet name="Ratios" sheetId="4" r:id="rId4"/>
    <sheet name="Summary" sheetId="5" r:id="rId5"/>
    <sheet name="97-14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<sst xmlns="http://schemas.openxmlformats.org/spreadsheetml/2006/main" count="1441" uniqueCount="345">
  <si>
    <t>AMAZON.COM, INC.  (AMZN)</t>
  </si>
  <si>
    <t>Exchange</t>
  </si>
  <si>
    <t xml:space="preserve">NASDAQ Global Select Market     </t>
  </si>
  <si>
    <t>Country</t>
  </si>
  <si>
    <t xml:space="preserve">UNITED STATES                           </t>
  </si>
  <si>
    <t>Industry</t>
  </si>
  <si>
    <t>General Retailers</t>
  </si>
  <si>
    <t>Market Cap</t>
  </si>
  <si>
    <t>Scale</t>
  </si>
  <si>
    <t>CUSIP</t>
  </si>
  <si>
    <t>023135106</t>
  </si>
  <si>
    <t>Sedol</t>
  </si>
  <si>
    <t>2000019</t>
  </si>
  <si>
    <t>ISIN</t>
  </si>
  <si>
    <t>US0231351067</t>
  </si>
  <si>
    <t>Shares Outstanding</t>
  </si>
  <si>
    <t>Annual Balance Sheet</t>
  </si>
  <si>
    <t>12/31/2014
USD</t>
  </si>
  <si>
    <t>12/31/2013
USD</t>
  </si>
  <si>
    <t>12/31/2012
USD
restated</t>
  </si>
  <si>
    <t>12/31/2011
USD
restated</t>
  </si>
  <si>
    <t>12/31/2010
USD</t>
  </si>
  <si>
    <t>12/31/2009
USD</t>
  </si>
  <si>
    <t>12/31/2008
USD</t>
  </si>
  <si>
    <t>12/31/2007
USD</t>
  </si>
  <si>
    <t>12/31/2006
USD</t>
  </si>
  <si>
    <t>12/31/2005
USD</t>
  </si>
  <si>
    <t>12/31/2004
USD</t>
  </si>
  <si>
    <t>12/31/2003
USD</t>
  </si>
  <si>
    <t>12/31/2002
USD</t>
  </si>
  <si>
    <t>12/31/2001
USD</t>
  </si>
  <si>
    <t>12/31/2000
USD</t>
  </si>
  <si>
    <t>12/31/1999
USD</t>
  </si>
  <si>
    <t>12/31/1998
USD</t>
  </si>
  <si>
    <t>12/31/1997
USD</t>
  </si>
  <si>
    <t>Assets</t>
  </si>
  <si>
    <t>Cash &amp; ST Investments</t>
  </si>
  <si>
    <t xml:space="preserve">    Cash</t>
  </si>
  <si>
    <t xml:space="preserve">    Short Term Investments</t>
  </si>
  <si>
    <t>Receivables (Net)</t>
  </si>
  <si>
    <t>-</t>
  </si>
  <si>
    <t>Inventories - Total</t>
  </si>
  <si>
    <t xml:space="preserve">    Raw Materials</t>
  </si>
  <si>
    <t xml:space="preserve">    Work In Process</t>
  </si>
  <si>
    <t xml:space="preserve">    Finished Goods</t>
  </si>
  <si>
    <t xml:space="preserve">    Progress Payments &amp; Other</t>
  </si>
  <si>
    <t>Prepaid Expenses</t>
  </si>
  <si>
    <t>Other Current Assets</t>
  </si>
  <si>
    <t>Current Assets - Total</t>
  </si>
  <si>
    <t>Long Term Receivables</t>
  </si>
  <si>
    <t>Investment In Unconsolidated Subsidiaries</t>
  </si>
  <si>
    <t>Other Investments</t>
  </si>
  <si>
    <t>Property Plant &amp; Equipment - Net</t>
  </si>
  <si>
    <t xml:space="preserve">    Property Plant &amp; Equipment - Gross</t>
  </si>
  <si>
    <t xml:space="preserve">        Land</t>
  </si>
  <si>
    <t xml:space="preserve">        Buildings</t>
  </si>
  <si>
    <t xml:space="preserve">        Construction Work In Progress</t>
  </si>
  <si>
    <t xml:space="preserve">        Machinery &amp; Equipment</t>
  </si>
  <si>
    <t xml:space="preserve">        Rental/Lease Property</t>
  </si>
  <si>
    <t xml:space="preserve">        Transportation Equipment</t>
  </si>
  <si>
    <t xml:space="preserve">        PP&amp;E - Other</t>
  </si>
  <si>
    <t xml:space="preserve">        PP&amp;E Under Capitalized Leases</t>
  </si>
  <si>
    <t xml:space="preserve">    (Less) Accumulated Depreciation</t>
  </si>
  <si>
    <t xml:space="preserve">        Accum Depr-Land</t>
  </si>
  <si>
    <t xml:space="preserve">        Accum Depr-Buildings</t>
  </si>
  <si>
    <t xml:space="preserve">        Accum Depr-Machinery &amp; Equip.</t>
  </si>
  <si>
    <t xml:space="preserve">        Accum Depr-Rental/Lease Property</t>
  </si>
  <si>
    <t xml:space="preserve">        Accum Depr-Transport Equip.</t>
  </si>
  <si>
    <t xml:space="preserve">        Accum Depr-PP&amp;E Other</t>
  </si>
  <si>
    <t xml:space="preserve">        Accum Depr-PP&amp;E Under Cap Leases</t>
  </si>
  <si>
    <t>Other Assets</t>
  </si>
  <si>
    <t xml:space="preserve">    Deferred Charges</t>
  </si>
  <si>
    <t xml:space="preserve">    Tangible Other Assets</t>
  </si>
  <si>
    <t xml:space="preserve">    Intangible Other Assets</t>
  </si>
  <si>
    <t>Total Assets</t>
  </si>
  <si>
    <t>Liabilities</t>
  </si>
  <si>
    <t>Accounts Payable</t>
  </si>
  <si>
    <t>ST Debt &amp; Current Portion of LT Debt</t>
  </si>
  <si>
    <t>Accrued Payroll</t>
  </si>
  <si>
    <t>Income Taxes Payable</t>
  </si>
  <si>
    <t>Dividends Payable</t>
  </si>
  <si>
    <t>Other Current Liabilities</t>
  </si>
  <si>
    <t>Current Liabilities - Total</t>
  </si>
  <si>
    <t>Long Term Debt</t>
  </si>
  <si>
    <t xml:space="preserve">    LT Debt Excl Capital Leases</t>
  </si>
  <si>
    <t xml:space="preserve">    Non-Convertible Debt</t>
  </si>
  <si>
    <t xml:space="preserve">    Convertible Debt</t>
  </si>
  <si>
    <t xml:space="preserve">    Capitalized Lease Obligations</t>
  </si>
  <si>
    <t>Provision for Risks &amp; Charges</t>
  </si>
  <si>
    <t>Deferred Income</t>
  </si>
  <si>
    <t>Deferred Taxes</t>
  </si>
  <si>
    <t xml:space="preserve">    Deferred Taxes - Credit</t>
  </si>
  <si>
    <t xml:space="preserve">    Deferred Taxes - Debit</t>
  </si>
  <si>
    <t>Deferred Tax Liability In Untaxed Reserves</t>
  </si>
  <si>
    <t>Other Liabilities</t>
  </si>
  <si>
    <t>Total Liabilities</t>
  </si>
  <si>
    <t>Shareholders' Equity</t>
  </si>
  <si>
    <t>Non-Equity Reserves</t>
  </si>
  <si>
    <t>Minority Interest</t>
  </si>
  <si>
    <t>Preferred Stock</t>
  </si>
  <si>
    <t>Preferred Stock - Non Redeemable</t>
  </si>
  <si>
    <t>Preferred Stock - Redeemable</t>
  </si>
  <si>
    <t>Common Equity</t>
  </si>
  <si>
    <t xml:space="preserve">    Common Stock</t>
  </si>
  <si>
    <t xml:space="preserve">    Capital Surplus</t>
  </si>
  <si>
    <t xml:space="preserve">    Revaluation Reserves</t>
  </si>
  <si>
    <t xml:space="preserve">    Other Appropriated Reserves</t>
  </si>
  <si>
    <t xml:space="preserve">    Unappropriated (Free) Reserves</t>
  </si>
  <si>
    <t xml:space="preserve">    Retained Earnings</t>
  </si>
  <si>
    <t xml:space="preserve">    Equity In Untaxed Reserves</t>
  </si>
  <si>
    <t xml:space="preserve">    ESOP Guarantees</t>
  </si>
  <si>
    <t xml:space="preserve">    Unrealized Foreign Exchange Gain(Loss)</t>
  </si>
  <si>
    <t xml:space="preserve">    Unrealized Gain(Loss) on Marketable Securities</t>
  </si>
  <si>
    <t xml:space="preserve">    (Less) Treasury Stock</t>
  </si>
  <si>
    <t>Total Shareholders Equity</t>
  </si>
  <si>
    <t>Total Liabilities &amp; Shareholders Equity</t>
  </si>
  <si>
    <t>Common Shares Outstanding</t>
  </si>
  <si>
    <t>Annual Income Statement</t>
  </si>
  <si>
    <t>Income Statement</t>
  </si>
  <si>
    <t>Net Sales or Revenues</t>
  </si>
  <si>
    <t>Operating Expenses - Total</t>
  </si>
  <si>
    <t>Cost of Goods Sold</t>
  </si>
  <si>
    <t>Selling, General &amp; Admin Expenses</t>
  </si>
  <si>
    <t>Depreciation, Depletion &amp; Amortization</t>
  </si>
  <si>
    <t xml:space="preserve">    Depreciation</t>
  </si>
  <si>
    <t xml:space="preserve">    Amortization of Intangibles</t>
  </si>
  <si>
    <t xml:space="preserve">    Amortization of Deferred Charges</t>
  </si>
  <si>
    <t>Other Operating Expenses</t>
  </si>
  <si>
    <t>Operating Income</t>
  </si>
  <si>
    <t>Extraordinary Credit - Pretax</t>
  </si>
  <si>
    <t>Extraordinary Charge - Pretax</t>
  </si>
  <si>
    <t>Non-Operating Interest Income</t>
  </si>
  <si>
    <t>Interest Expense On Debt</t>
  </si>
  <si>
    <t>Pretax Equity In Earnings</t>
  </si>
  <si>
    <t>Reserves- Increase(Decrease)</t>
  </si>
  <si>
    <t>Other Income/Expense - Net</t>
  </si>
  <si>
    <t>Interest Capitalized</t>
  </si>
  <si>
    <t>Pretax Income</t>
  </si>
  <si>
    <t>Income Taxes</t>
  </si>
  <si>
    <t xml:space="preserve">    Current Domestic Income Tax</t>
  </si>
  <si>
    <t xml:space="preserve">    Current Foreign Income Tax</t>
  </si>
  <si>
    <t xml:space="preserve">    Deferred Domestic Income Tax</t>
  </si>
  <si>
    <t xml:space="preserve">    Deferred Foreign Income Tax</t>
  </si>
  <si>
    <t xml:space="preserve">    Income Tax Credits</t>
  </si>
  <si>
    <t>Equity In Earnings</t>
  </si>
  <si>
    <t>After Tax Other Income/Expense</t>
  </si>
  <si>
    <t>Discontinued Operations</t>
  </si>
  <si>
    <t>Net Income Before Extra Items/Preferred Div</t>
  </si>
  <si>
    <t>Extr Items &amp; Gain(Loss) Sale of Assets</t>
  </si>
  <si>
    <t>Net Income Before Preferred Dividends</t>
  </si>
  <si>
    <t>Preferred Dividend Require</t>
  </si>
  <si>
    <t>Net Income to Common Shareholders</t>
  </si>
  <si>
    <t>EPS Incl Extraordinary Items</t>
  </si>
  <si>
    <t>EPS - Continuing Operations</t>
  </si>
  <si>
    <t>Dividend Per Share</t>
  </si>
  <si>
    <t>Common Shares Used to Calc Diluted EPS</t>
  </si>
  <si>
    <t>Annual Cash Flow Statement</t>
  </si>
  <si>
    <t>Operations</t>
  </si>
  <si>
    <t>Net Income / Starting Line</t>
  </si>
  <si>
    <t xml:space="preserve">    Depreciation &amp; Depletion</t>
  </si>
  <si>
    <t xml:space="preserve">    Amortization of Intangible Assets</t>
  </si>
  <si>
    <t>Deferred Income Taxes &amp; Investment Tax Credit</t>
  </si>
  <si>
    <t xml:space="preserve">    Deferred Income Taxes</t>
  </si>
  <si>
    <t xml:space="preserve">    Investment Tax Credits</t>
  </si>
  <si>
    <t>Other Cash Flow</t>
  </si>
  <si>
    <t>Funds From Operations</t>
  </si>
  <si>
    <t>Extraordinary Items</t>
  </si>
  <si>
    <t>Funds From/For Other Operating Activities</t>
  </si>
  <si>
    <t xml:space="preserve">    Dec(Inc) In Receivables</t>
  </si>
  <si>
    <t xml:space="preserve">    Dec(Inc) In Inventories</t>
  </si>
  <si>
    <t xml:space="preserve">    Inc(Dec) In Accounts Payable</t>
  </si>
  <si>
    <t xml:space="preserve">    Inc(Dec) In Income Taxes Payable</t>
  </si>
  <si>
    <t xml:space="preserve">    Inc(Dec) In Other Accruals</t>
  </si>
  <si>
    <t xml:space="preserve">    Dec(Inc) In Other Assets/Liabilities</t>
  </si>
  <si>
    <t>Net Cash Flow - Operating Activities</t>
  </si>
  <si>
    <t>Investing</t>
  </si>
  <si>
    <t>Capital Expenditures (Addition to Fixed Assets)</t>
  </si>
  <si>
    <t>Additions To Other Assets</t>
  </si>
  <si>
    <t>Net Assets From Acquisitions</t>
  </si>
  <si>
    <t>Increase In Investments</t>
  </si>
  <si>
    <t>Decrease In Investments</t>
  </si>
  <si>
    <t>Disposal of Fixed Assets</t>
  </si>
  <si>
    <t>Other Use/(Source) - Investing</t>
  </si>
  <si>
    <t xml:space="preserve">    Other Uses - Investing</t>
  </si>
  <si>
    <t xml:space="preserve">    Other Sources - Investing</t>
  </si>
  <si>
    <t>Net Cash Flow - Investing</t>
  </si>
  <si>
    <t>Financing</t>
  </si>
  <si>
    <t>Net Proceeds From Sale/Issue of Com &amp; Pref</t>
  </si>
  <si>
    <t xml:space="preserve">    Proceeds From Stock Options</t>
  </si>
  <si>
    <t xml:space="preserve">    Other Proceeds From Sale/Issuance of Stock</t>
  </si>
  <si>
    <t>Com/Pfd Purchased</t>
  </si>
  <si>
    <t>Long Term Borrowings</t>
  </si>
  <si>
    <t>Reduction In Long Term Debt</t>
  </si>
  <si>
    <t>Inc(Dec) In Short Term Borrowings</t>
  </si>
  <si>
    <t>Cash Dividends Paid - Total</t>
  </si>
  <si>
    <t xml:space="preserve">    Common Dividends (Cash)</t>
  </si>
  <si>
    <t xml:space="preserve">    Preferred Dividends (Cash)</t>
  </si>
  <si>
    <t>Other Source (Use) - Financing</t>
  </si>
  <si>
    <t xml:space="preserve">    Other Sources - Financing</t>
  </si>
  <si>
    <t xml:space="preserve">    Other Uses - Financing</t>
  </si>
  <si>
    <t>Net Cash Flow - Financing</t>
  </si>
  <si>
    <t>Effect of Exchange Rate On Cash</t>
  </si>
  <si>
    <t>Inc(Dec) In Cash &amp; Short Term Investments</t>
  </si>
  <si>
    <t>Annual Ratios</t>
  </si>
  <si>
    <t>Valuation Measures</t>
  </si>
  <si>
    <t>Total Debt</t>
  </si>
  <si>
    <t>Net Assets</t>
  </si>
  <si>
    <t>Enterprise Value</t>
  </si>
  <si>
    <t>EBITDA</t>
  </si>
  <si>
    <t>EBIT</t>
  </si>
  <si>
    <t>Capital Expenditure</t>
  </si>
  <si>
    <t>Valuation</t>
  </si>
  <si>
    <t>Price/Earnings</t>
  </si>
  <si>
    <t>NEG</t>
  </si>
  <si>
    <t>Price/Sales</t>
  </si>
  <si>
    <t>Price/Cash Flow</t>
  </si>
  <si>
    <t>Price/Book Value</t>
  </si>
  <si>
    <t>Price/Tangible BV</t>
  </si>
  <si>
    <t>Enterprise Value / Sales</t>
  </si>
  <si>
    <t>Enterprise Value/ EBITDA</t>
  </si>
  <si>
    <t>Enterprise Value / EBIT</t>
  </si>
  <si>
    <t>Enterprise Value / Cash Flow</t>
  </si>
  <si>
    <t>Enterprise Value / Free Cash Flow</t>
  </si>
  <si>
    <t>Credit Statistics</t>
  </si>
  <si>
    <t>Total Debt/ Enterprise Value</t>
  </si>
  <si>
    <t>Net Debt / Enterprise Value</t>
  </si>
  <si>
    <t>Total Debt / EBITDA</t>
  </si>
  <si>
    <t>Net Debt / EBITDA</t>
  </si>
  <si>
    <t>EBITDA / Interest Expense</t>
  </si>
  <si>
    <t>EBTIDA - Capex / Interest Expense</t>
  </si>
  <si>
    <t>EBIT/ Interest Expense</t>
  </si>
  <si>
    <t>Liquidity Leverage</t>
  </si>
  <si>
    <t>Quick Ratio</t>
  </si>
  <si>
    <t>Current Ratio</t>
  </si>
  <si>
    <t>Cash Flow/Current Liabilities</t>
  </si>
  <si>
    <t>Long Term Debt / Equity</t>
  </si>
  <si>
    <t>Total Debt / Equity</t>
  </si>
  <si>
    <t>Long Term Debt / Total Capital</t>
  </si>
  <si>
    <t>Total Debt / Total Capital</t>
  </si>
  <si>
    <t>Working Capital / Total Capital</t>
  </si>
  <si>
    <t>Profitability Ratios</t>
  </si>
  <si>
    <t>Gross Margin</t>
  </si>
  <si>
    <t>Gross Margin - 5 Yr Average</t>
  </si>
  <si>
    <t>EBITDA Margin</t>
  </si>
  <si>
    <t>EBITDA Margin - 5 Yr Average</t>
  </si>
  <si>
    <t>EBIT Margin</t>
  </si>
  <si>
    <t>EBIT Margin - 5 Yr Average</t>
  </si>
  <si>
    <t>Pre-Tax Margin</t>
  </si>
  <si>
    <t>Pre-Tax Margin - 5 Yr Average</t>
  </si>
  <si>
    <t>Net Margin</t>
  </si>
  <si>
    <t>Net Margin - 5 Yr Average</t>
  </si>
  <si>
    <t>Efficiency Ratios</t>
  </si>
  <si>
    <t>Sales Per Employee</t>
  </si>
  <si>
    <t>Operating Profit Per Employee</t>
  </si>
  <si>
    <t>Net Income Per Employee</t>
  </si>
  <si>
    <t>Assets Per Employee</t>
  </si>
  <si>
    <t>Total Asset Turnover</t>
  </si>
  <si>
    <t>Inventory Turnover</t>
  </si>
  <si>
    <t>Receivable Turnover</t>
  </si>
  <si>
    <t>Payable Turnover</t>
  </si>
  <si>
    <t>Management Effectiveness</t>
  </si>
  <si>
    <t>Return on Equity</t>
  </si>
  <si>
    <t>Return on Equity - 5 Yr Average</t>
  </si>
  <si>
    <t>Return On Assets</t>
  </si>
  <si>
    <t>Return On Assets - 5 Yr Average</t>
  </si>
  <si>
    <t>Return On Invested Capital</t>
  </si>
  <si>
    <t>Return On Invested Capital - 5 Yr Average</t>
  </si>
  <si>
    <t>Dividend Ratios</t>
  </si>
  <si>
    <t>Dividend Yield</t>
  </si>
  <si>
    <t>Dividend Payout Ratio</t>
  </si>
  <si>
    <t>Growth Rates</t>
  </si>
  <si>
    <t>Sales</t>
  </si>
  <si>
    <t>Sales - 5 Yr</t>
  </si>
  <si>
    <t>EBITDA - 5 Yr</t>
  </si>
  <si>
    <t>Net Income</t>
  </si>
  <si>
    <t>Net Income - 5 Yr</t>
  </si>
  <si>
    <t>EPS</t>
  </si>
  <si>
    <t>EPS - 5 Yr</t>
  </si>
  <si>
    <t>Capital Expenditure - 5 Yr</t>
  </si>
  <si>
    <t>Research &amp; Development</t>
  </si>
  <si>
    <t>Research &amp; Development - 5 Yr</t>
  </si>
  <si>
    <t>Stock Performance</t>
  </si>
  <si>
    <t>Price Close</t>
  </si>
  <si>
    <t>% Change</t>
  </si>
  <si>
    <t>Total Return</t>
  </si>
  <si>
    <t>Annual Key Financial Items</t>
  </si>
  <si>
    <t>Income Statement Key Items</t>
  </si>
  <si>
    <t>Growth</t>
  </si>
  <si>
    <t>% of Sales</t>
  </si>
  <si>
    <t>Gross Profit</t>
  </si>
  <si>
    <t>Operating EBITDA</t>
  </si>
  <si>
    <t>Operating EBITDA Margin</t>
  </si>
  <si>
    <t>Operating EBIT</t>
  </si>
  <si>
    <t>Operating EBIT Margin</t>
  </si>
  <si>
    <t>Pretax Margin</t>
  </si>
  <si>
    <t>Balance Sheet Key Items</t>
  </si>
  <si>
    <t>% of Assets</t>
  </si>
  <si>
    <t>Cash Flow Statement Key Items</t>
  </si>
  <si>
    <t>Free Cash Flow Per Share</t>
  </si>
  <si>
    <t>Millones US$. 31 de diciembre</t>
  </si>
  <si>
    <t>B y CR reducidos</t>
  </si>
  <si>
    <t>Caja y eq.</t>
  </si>
  <si>
    <t>DS-P</t>
  </si>
  <si>
    <t>RNC</t>
  </si>
  <si>
    <t>AFN</t>
  </si>
  <si>
    <t>Intang y Fin</t>
  </si>
  <si>
    <t>Total</t>
  </si>
  <si>
    <t>D</t>
  </si>
  <si>
    <t>FP</t>
  </si>
  <si>
    <t>Ventas</t>
  </si>
  <si>
    <t>Beneficio</t>
  </si>
  <si>
    <t>Aumento anual</t>
  </si>
  <si>
    <r>
      <t xml:space="preserve">Bfo -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FP</t>
    </r>
  </si>
  <si>
    <t>Plazo cobro</t>
  </si>
  <si>
    <t>Días en stock</t>
  </si>
  <si>
    <t>Plazo de pago</t>
  </si>
  <si>
    <t>Cobro-Pago</t>
  </si>
  <si>
    <t>% de las ventas</t>
  </si>
  <si>
    <t>CV</t>
  </si>
  <si>
    <t>Otros (SG&amp;A)</t>
  </si>
  <si>
    <t>(Días)</t>
  </si>
  <si>
    <t>DI-P</t>
  </si>
  <si>
    <t>Amortización</t>
  </si>
  <si>
    <t>Foreign currency translation losses, net</t>
  </si>
  <si>
    <t>Net income</t>
  </si>
  <si>
    <t xml:space="preserve">Issuance of capital stock, net of issuance costs </t>
  </si>
  <si>
    <t>Public offering of equity-method investee</t>
  </si>
  <si>
    <t>Note receivable for common stock</t>
  </si>
  <si>
    <t>Amortization of deferred stock-based compensation</t>
  </si>
  <si>
    <t>Balance at December 31</t>
  </si>
  <si>
    <t>Balance at January 1</t>
  </si>
  <si>
    <t>Comprehensive gain / (loss)</t>
  </si>
  <si>
    <t>prueba</t>
  </si>
  <si>
    <t>Net unrealized losses on Euro-based currency swap</t>
  </si>
  <si>
    <t>Reclassification of currency gains on 6.875% PEACS</t>
  </si>
  <si>
    <t>Deferred stock-based compensation, net</t>
  </si>
  <si>
    <t>Issuance of common stock – employee benefit plan</t>
  </si>
  <si>
    <t>Stock compensation – restricted stock units</t>
  </si>
  <si>
    <t>Stock compensation – variable accounting</t>
  </si>
  <si>
    <t>Change in accounting principle</t>
  </si>
  <si>
    <t>Repurchase of common stock</t>
  </si>
  <si>
    <t>Exercise of common stock option and conversion of debt, net</t>
  </si>
  <si>
    <t>Income tax benefit on stock-based-compensation</t>
  </si>
  <si>
    <t>Change in unrealized gain on available-for-sale securities, net</t>
  </si>
  <si>
    <t>SUM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</si>
</sst>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#,##0.00;\(#,##0.00\)"/>
    <numFmt numFmtId="173" formatCode="#,##0;\(#,##0\)"/>
    <numFmt numFmtId="174" formatCode="#,##0.0;\(#,##0.0\);#,##0.0"/>
    <numFmt numFmtId="175" formatCode="#,##0.00%;\(#,##0.00%\);#,##0.00%"/>
    <numFmt numFmtId="176" formatCode="#,##0.0"/>
    <numFmt numFmtId="177" formatCode="0.0"/>
    <numFmt numFmtId="178" formatCode="0.0000"/>
    <numFmt numFmtId="179" formatCode="0.000"/>
    <numFmt numFmtId="180" formatCode="0.0%"/>
  </numFmts>
  <fonts count="53">
    <font>
      <sz val="10"/>
      <name val="Arial"/>
      <family val="0"/>
    </font>
    <font>
      <b/>
      <sz val="11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sz val="11"/>
      <color indexed="11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color indexed="11"/>
      <name val="Arial Narrow"/>
      <family val="2"/>
    </font>
    <font>
      <i/>
      <sz val="10"/>
      <name val="Arial Narrow"/>
      <family val="2"/>
    </font>
    <font>
      <b/>
      <sz val="10"/>
      <color indexed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42" applyFont="1" applyBorder="1" applyAlignment="1">
      <alignment horizontal="left"/>
      <protection/>
    </xf>
    <xf numFmtId="0" fontId="3" fillId="0" borderId="0" xfId="42" applyFont="1" applyBorder="1" applyAlignment="1">
      <alignment horizontal="left"/>
      <protection/>
    </xf>
    <xf numFmtId="172" fontId="3" fillId="0" borderId="0" xfId="42" applyNumberFormat="1" applyFont="1" applyBorder="1" applyAlignment="1">
      <alignment horizontal="left"/>
      <protection/>
    </xf>
    <xf numFmtId="173" fontId="3" fillId="0" borderId="0" xfId="42" applyNumberFormat="1" applyFont="1" applyBorder="1" applyAlignment="1">
      <alignment horizontal="left"/>
      <protection/>
    </xf>
    <xf numFmtId="0" fontId="5" fillId="0" borderId="0" xfId="42" applyFont="1" applyBorder="1" applyAlignment="1">
      <alignment horizontal="right" wrapText="1"/>
      <protection/>
    </xf>
    <xf numFmtId="174" fontId="6" fillId="0" borderId="0" xfId="42" applyNumberFormat="1" applyFont="1" applyBorder="1" applyAlignment="1">
      <alignment horizontal="right"/>
      <protection/>
    </xf>
    <xf numFmtId="174" fontId="6" fillId="33" borderId="0" xfId="42" applyNumberFormat="1" applyFont="1" applyFill="1" applyBorder="1" applyAlignment="1">
      <alignment horizontal="right"/>
      <protection/>
    </xf>
    <xf numFmtId="0" fontId="6" fillId="0" borderId="0" xfId="42" applyFont="1" applyBorder="1" applyAlignment="1">
      <alignment horizontal="right"/>
      <protection/>
    </xf>
    <xf numFmtId="0" fontId="6" fillId="33" borderId="0" xfId="42" applyFont="1" applyFill="1" applyBorder="1" applyAlignment="1">
      <alignment horizontal="right"/>
      <protection/>
    </xf>
    <xf numFmtId="174" fontId="5" fillId="0" borderId="0" xfId="42" applyNumberFormat="1" applyFont="1" applyBorder="1" applyAlignment="1">
      <alignment horizontal="right"/>
      <protection/>
    </xf>
    <xf numFmtId="174" fontId="5" fillId="33" borderId="0" xfId="42" applyNumberFormat="1" applyFont="1" applyFill="1" applyBorder="1" applyAlignment="1">
      <alignment horizontal="right"/>
      <protection/>
    </xf>
    <xf numFmtId="175" fontId="6" fillId="0" borderId="0" xfId="42" applyNumberFormat="1" applyFont="1" applyBorder="1" applyAlignment="1">
      <alignment horizontal="right"/>
      <protection/>
    </xf>
    <xf numFmtId="175" fontId="6" fillId="33" borderId="0" xfId="42" applyNumberFormat="1" applyFont="1" applyFill="1" applyBorder="1" applyAlignment="1">
      <alignment horizontal="right"/>
      <protection/>
    </xf>
    <xf numFmtId="0" fontId="6" fillId="0" borderId="0" xfId="42" applyFont="1" applyBorder="1">
      <alignment/>
      <protection/>
    </xf>
    <xf numFmtId="0" fontId="6" fillId="33" borderId="0" xfId="42" applyFont="1" applyFill="1" applyBorder="1">
      <alignment/>
      <protection/>
    </xf>
    <xf numFmtId="0" fontId="5" fillId="0" borderId="0" xfId="42" applyFont="1" applyBorder="1">
      <alignment/>
      <protection/>
    </xf>
    <xf numFmtId="0" fontId="5" fillId="33" borderId="0" xfId="42" applyFont="1" applyFill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80" fontId="0" fillId="0" borderId="0" xfId="59" applyNumberFormat="1">
      <alignment/>
      <protection/>
    </xf>
    <xf numFmtId="3" fontId="9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80" fontId="0" fillId="0" borderId="10" xfId="59" applyNumberFormat="1" applyBorder="1">
      <alignment/>
      <protection/>
    </xf>
    <xf numFmtId="173" fontId="6" fillId="33" borderId="0" xfId="42" applyNumberFormat="1" applyFont="1" applyFill="1" applyBorder="1" applyAlignment="1">
      <alignment horizontal="right"/>
      <protection/>
    </xf>
    <xf numFmtId="173" fontId="6" fillId="0" borderId="0" xfId="42" applyNumberFormat="1" applyFont="1" applyBorder="1" applyAlignment="1">
      <alignment horizontal="right"/>
      <protection/>
    </xf>
    <xf numFmtId="173" fontId="5" fillId="0" borderId="0" xfId="42" applyNumberFormat="1" applyFont="1" applyBorder="1" applyAlignment="1">
      <alignment horizontal="right"/>
      <protection/>
    </xf>
    <xf numFmtId="173" fontId="5" fillId="33" borderId="0" xfId="42" applyNumberFormat="1" applyFont="1" applyFill="1" applyBorder="1" applyAlignment="1">
      <alignment horizontal="right"/>
      <protection/>
    </xf>
    <xf numFmtId="173" fontId="0" fillId="0" borderId="0" xfId="0" applyNumberFormat="1" applyAlignment="1">
      <alignment/>
    </xf>
    <xf numFmtId="173" fontId="5" fillId="0" borderId="0" xfId="42" applyNumberFormat="1" applyFont="1" applyBorder="1" applyAlignment="1">
      <alignment horizontal="right" wrapText="1"/>
      <protection/>
    </xf>
    <xf numFmtId="0" fontId="1" fillId="0" borderId="0" xfId="42" applyFont="1" applyBorder="1">
      <alignment/>
      <protection/>
    </xf>
    <xf numFmtId="0" fontId="3" fillId="0" borderId="0" xfId="42" applyFont="1" applyBorder="1" applyAlignment="1">
      <alignment horizontal="left"/>
      <protection/>
    </xf>
    <xf numFmtId="0" fontId="4" fillId="34" borderId="0" xfId="42" applyFont="1" applyFill="1" applyBorder="1">
      <alignment/>
      <protection/>
    </xf>
    <xf numFmtId="0" fontId="6" fillId="33" borderId="0" xfId="42" applyFont="1" applyFill="1" applyBorder="1">
      <alignment/>
      <protection/>
    </xf>
    <xf numFmtId="0" fontId="6" fillId="0" borderId="0" xfId="42" applyFont="1" applyBorder="1">
      <alignment/>
      <protection/>
    </xf>
    <xf numFmtId="0" fontId="5" fillId="0" borderId="0" xfId="42" applyFont="1" applyBorder="1">
      <alignment/>
      <protection/>
    </xf>
    <xf numFmtId="0" fontId="5" fillId="33" borderId="0" xfId="42" applyFont="1" applyFill="1" applyBorder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77" fontId="29" fillId="0" borderId="0" xfId="0" applyNumberFormat="1" applyFont="1" applyAlignment="1">
      <alignment/>
    </xf>
    <xf numFmtId="177" fontId="30" fillId="0" borderId="0" xfId="0" applyNumberFormat="1" applyFont="1" applyAlignment="1">
      <alignment/>
    </xf>
    <xf numFmtId="0" fontId="32" fillId="0" borderId="0" xfId="0" applyFont="1" applyAlignment="1">
      <alignment/>
    </xf>
    <xf numFmtId="177" fontId="32" fillId="0" borderId="0" xfId="0" applyNumberFormat="1" applyFont="1" applyAlignment="1">
      <alignment/>
    </xf>
    <xf numFmtId="174" fontId="31" fillId="0" borderId="0" xfId="42" applyNumberFormat="1" applyFont="1" applyBorder="1" applyAlignment="1">
      <alignment horizontal="right"/>
      <protection/>
    </xf>
    <xf numFmtId="0" fontId="31" fillId="0" borderId="0" xfId="42" applyFont="1" applyBorder="1" applyAlignment="1">
      <alignment horizontal="right" wrapText="1"/>
      <protection/>
    </xf>
    <xf numFmtId="0" fontId="31" fillId="0" borderId="0" xfId="42" applyFont="1" applyBorder="1">
      <alignment/>
      <protection/>
    </xf>
    <xf numFmtId="1" fontId="29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1" fontId="33" fillId="0" borderId="0" xfId="42" applyNumberFormat="1" applyFont="1" applyBorder="1" applyAlignment="1">
      <alignment horizontal="right"/>
      <protection/>
    </xf>
    <xf numFmtId="1" fontId="31" fillId="0" borderId="0" xfId="42" applyNumberFormat="1" applyFont="1" applyBorder="1" applyAlignment="1">
      <alignment horizontal="right"/>
      <protection/>
    </xf>
    <xf numFmtId="0" fontId="29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BE5F1"/>
      <rgbColor rgb="006495ED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showGridLines="0" zoomScalePageLayoutView="0" workbookViewId="0" topLeftCell="A1">
      <selection activeCell="T1" sqref="A1:T16384"/>
    </sheetView>
  </sheetViews>
  <sheetFormatPr defaultColWidth="9.140625" defaultRowHeight="12.75"/>
  <cols>
    <col min="1" max="20" width="16.00390625" style="0" customWidth="1"/>
  </cols>
  <sheetData>
    <row r="1" spans="1:6" ht="18" customHeight="1">
      <c r="A1" s="36" t="s">
        <v>0</v>
      </c>
      <c r="B1" s="36"/>
      <c r="C1" s="36"/>
      <c r="D1" s="36"/>
      <c r="E1" s="36"/>
      <c r="F1" s="36"/>
    </row>
    <row r="3" spans="1:11" ht="12.75">
      <c r="A3" s="1" t="s">
        <v>1</v>
      </c>
      <c r="B3" s="2" t="s">
        <v>2</v>
      </c>
      <c r="C3" s="1" t="s">
        <v>3</v>
      </c>
      <c r="D3" s="2" t="s">
        <v>4</v>
      </c>
      <c r="E3" s="1" t="s">
        <v>5</v>
      </c>
      <c r="F3" s="37" t="s">
        <v>6</v>
      </c>
      <c r="G3" s="37"/>
      <c r="H3" s="1" t="s">
        <v>7</v>
      </c>
      <c r="I3" s="3">
        <v>312640.8</v>
      </c>
      <c r="J3" s="1" t="s">
        <v>8</v>
      </c>
      <c r="K3" s="4">
        <v>1000000</v>
      </c>
    </row>
    <row r="4" spans="1:9" ht="12.75">
      <c r="A4" s="1" t="s">
        <v>9</v>
      </c>
      <c r="B4" s="2" t="s">
        <v>10</v>
      </c>
      <c r="C4" s="1" t="s">
        <v>11</v>
      </c>
      <c r="D4" s="2" t="s">
        <v>12</v>
      </c>
      <c r="E4" s="1" t="s">
        <v>13</v>
      </c>
      <c r="F4" s="37" t="s">
        <v>14</v>
      </c>
      <c r="G4" s="37"/>
      <c r="H4" s="1" t="s">
        <v>15</v>
      </c>
      <c r="I4" s="3">
        <v>467.71</v>
      </c>
    </row>
    <row r="6" spans="1:20" ht="12.75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3:20" ht="33.75"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23</v>
      </c>
      <c r="J7" s="5" t="s">
        <v>24</v>
      </c>
      <c r="K7" s="5" t="s">
        <v>25</v>
      </c>
      <c r="L7" s="5" t="s">
        <v>26</v>
      </c>
      <c r="M7" s="5" t="s">
        <v>27</v>
      </c>
      <c r="N7" s="5" t="s">
        <v>28</v>
      </c>
      <c r="O7" s="5" t="s">
        <v>29</v>
      </c>
      <c r="P7" s="5" t="s">
        <v>30</v>
      </c>
      <c r="Q7" s="5" t="s">
        <v>31</v>
      </c>
      <c r="R7" s="5" t="s">
        <v>32</v>
      </c>
      <c r="S7" s="5" t="s">
        <v>33</v>
      </c>
      <c r="T7" s="5" t="s">
        <v>34</v>
      </c>
    </row>
    <row r="8" spans="1:20" ht="12.75">
      <c r="A8" s="38" t="s">
        <v>35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2.75">
      <c r="A9" s="39" t="s">
        <v>36</v>
      </c>
      <c r="B9" s="39"/>
      <c r="C9" s="7">
        <v>17416</v>
      </c>
      <c r="D9" s="7">
        <v>12447</v>
      </c>
      <c r="E9" s="7">
        <v>11448</v>
      </c>
      <c r="F9" s="7">
        <v>9576</v>
      </c>
      <c r="G9" s="7">
        <v>8762</v>
      </c>
      <c r="H9" s="7">
        <v>6366</v>
      </c>
      <c r="I9" s="7">
        <v>3727</v>
      </c>
      <c r="J9" s="7">
        <v>3112</v>
      </c>
      <c r="K9" s="7">
        <v>2019</v>
      </c>
      <c r="L9" s="7">
        <v>2000</v>
      </c>
      <c r="M9" s="7">
        <v>1779.199</v>
      </c>
      <c r="N9" s="7">
        <v>1394.823</v>
      </c>
      <c r="O9" s="7">
        <v>1300.969</v>
      </c>
      <c r="P9" s="7">
        <v>996.585</v>
      </c>
      <c r="Q9" s="7">
        <v>1100.522</v>
      </c>
      <c r="R9" s="7">
        <v>706.188</v>
      </c>
      <c r="S9" s="7">
        <v>373.445</v>
      </c>
      <c r="T9" s="7">
        <v>125.066</v>
      </c>
    </row>
    <row r="10" spans="1:20" ht="12.75">
      <c r="A10" s="40" t="s">
        <v>37</v>
      </c>
      <c r="B10" s="40"/>
      <c r="C10" s="6">
        <v>14557</v>
      </c>
      <c r="D10" s="6">
        <v>8658</v>
      </c>
      <c r="E10" s="6">
        <v>8084</v>
      </c>
      <c r="F10" s="6">
        <v>1207</v>
      </c>
      <c r="G10" s="6">
        <v>613</v>
      </c>
      <c r="H10" s="6">
        <v>391</v>
      </c>
      <c r="I10" s="6">
        <v>355</v>
      </c>
      <c r="J10" s="6">
        <v>813</v>
      </c>
      <c r="K10" s="6">
        <v>118</v>
      </c>
      <c r="L10" s="6">
        <v>96</v>
      </c>
      <c r="M10" s="6">
        <v>407.906</v>
      </c>
      <c r="N10" s="6">
        <v>427.306</v>
      </c>
      <c r="O10" s="6">
        <v>302.964</v>
      </c>
      <c r="P10" s="6">
        <v>149.968</v>
      </c>
      <c r="Q10" s="6">
        <v>141.922</v>
      </c>
      <c r="R10" s="6">
        <v>116.962</v>
      </c>
      <c r="S10" s="6">
        <v>25.561</v>
      </c>
      <c r="T10" s="6">
        <v>109.81</v>
      </c>
    </row>
    <row r="11" spans="1:20" ht="12.75">
      <c r="A11" s="39" t="s">
        <v>38</v>
      </c>
      <c r="B11" s="39"/>
      <c r="C11" s="7">
        <v>2859</v>
      </c>
      <c r="D11" s="7">
        <v>3789</v>
      </c>
      <c r="E11" s="7">
        <v>3364</v>
      </c>
      <c r="F11" s="7">
        <v>8369</v>
      </c>
      <c r="G11" s="7">
        <v>8149</v>
      </c>
      <c r="H11" s="7">
        <v>5975</v>
      </c>
      <c r="I11" s="7">
        <v>3372</v>
      </c>
      <c r="J11" s="7">
        <v>2299</v>
      </c>
      <c r="K11" s="7">
        <v>1901</v>
      </c>
      <c r="L11" s="7">
        <v>1904</v>
      </c>
      <c r="M11" s="7">
        <v>1371.293</v>
      </c>
      <c r="N11" s="7">
        <v>967.517</v>
      </c>
      <c r="O11" s="7">
        <v>998.005</v>
      </c>
      <c r="P11" s="7">
        <v>846.617</v>
      </c>
      <c r="Q11" s="7">
        <v>958.6</v>
      </c>
      <c r="R11" s="7">
        <v>589.226</v>
      </c>
      <c r="S11" s="7">
        <v>347.884</v>
      </c>
      <c r="T11" s="7">
        <v>15.256</v>
      </c>
    </row>
    <row r="12" spans="1:20" ht="12.75">
      <c r="A12" s="40" t="s">
        <v>39</v>
      </c>
      <c r="B12" s="40"/>
      <c r="C12" s="6">
        <v>5612</v>
      </c>
      <c r="D12" s="6">
        <v>4767</v>
      </c>
      <c r="E12" s="6">
        <v>3817</v>
      </c>
      <c r="F12" s="6">
        <v>2571</v>
      </c>
      <c r="G12" s="6">
        <v>1587</v>
      </c>
      <c r="H12" s="6">
        <v>988</v>
      </c>
      <c r="I12" s="6">
        <v>827</v>
      </c>
      <c r="J12" s="6">
        <v>682</v>
      </c>
      <c r="K12" s="6">
        <v>382</v>
      </c>
      <c r="L12" s="6">
        <v>259</v>
      </c>
      <c r="M12" s="6">
        <v>187.1</v>
      </c>
      <c r="N12" s="6">
        <v>132.069</v>
      </c>
      <c r="O12" s="6">
        <v>109.6</v>
      </c>
      <c r="P12" s="6">
        <v>0</v>
      </c>
      <c r="Q12" s="8" t="s">
        <v>40</v>
      </c>
      <c r="R12" s="6">
        <v>0</v>
      </c>
      <c r="S12" s="6">
        <v>0</v>
      </c>
      <c r="T12" s="8" t="s">
        <v>40</v>
      </c>
    </row>
    <row r="13" spans="1:20" ht="12.75">
      <c r="A13" s="39" t="s">
        <v>41</v>
      </c>
      <c r="B13" s="39"/>
      <c r="C13" s="7">
        <v>8299</v>
      </c>
      <c r="D13" s="7">
        <v>7411</v>
      </c>
      <c r="E13" s="7">
        <v>6031</v>
      </c>
      <c r="F13" s="7">
        <v>4992</v>
      </c>
      <c r="G13" s="7">
        <v>3202</v>
      </c>
      <c r="H13" s="7">
        <v>2171</v>
      </c>
      <c r="I13" s="7">
        <v>1399</v>
      </c>
      <c r="J13" s="7">
        <v>1200</v>
      </c>
      <c r="K13" s="7">
        <v>877</v>
      </c>
      <c r="L13" s="7">
        <v>566</v>
      </c>
      <c r="M13" s="7">
        <v>479.709</v>
      </c>
      <c r="N13" s="7">
        <v>293.917</v>
      </c>
      <c r="O13" s="7">
        <v>202.425</v>
      </c>
      <c r="P13" s="7">
        <v>143.722</v>
      </c>
      <c r="Q13" s="7">
        <v>174.563</v>
      </c>
      <c r="R13" s="7">
        <v>220.646</v>
      </c>
      <c r="S13" s="7">
        <v>29.501</v>
      </c>
      <c r="T13" s="7">
        <v>8.971</v>
      </c>
    </row>
    <row r="14" spans="1:20" ht="12.75">
      <c r="A14" s="40" t="s">
        <v>42</v>
      </c>
      <c r="B14" s="40"/>
      <c r="C14" s="8" t="s">
        <v>40</v>
      </c>
      <c r="D14" s="8" t="s">
        <v>40</v>
      </c>
      <c r="E14" s="8" t="s">
        <v>40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2.75">
      <c r="A15" s="39" t="s">
        <v>43</v>
      </c>
      <c r="B15" s="39"/>
      <c r="C15" s="9" t="s">
        <v>40</v>
      </c>
      <c r="D15" s="9" t="s">
        <v>40</v>
      </c>
      <c r="E15" s="9" t="s">
        <v>40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ht="12.75">
      <c r="A16" s="40" t="s">
        <v>44</v>
      </c>
      <c r="B16" s="40"/>
      <c r="C16" s="8" t="s">
        <v>40</v>
      </c>
      <c r="D16" s="8" t="s">
        <v>40</v>
      </c>
      <c r="E16" s="8" t="s">
        <v>40</v>
      </c>
      <c r="F16" s="6">
        <v>4992</v>
      </c>
      <c r="G16" s="6">
        <v>3202</v>
      </c>
      <c r="H16" s="6">
        <v>2171</v>
      </c>
      <c r="I16" s="6">
        <v>1399</v>
      </c>
      <c r="J16" s="6">
        <v>1200</v>
      </c>
      <c r="K16" s="6">
        <v>877</v>
      </c>
      <c r="L16" s="6">
        <v>566</v>
      </c>
      <c r="M16" s="6">
        <v>479.709</v>
      </c>
      <c r="N16" s="6">
        <v>293.917</v>
      </c>
      <c r="O16" s="6">
        <v>202.425</v>
      </c>
      <c r="P16" s="6">
        <v>143.722</v>
      </c>
      <c r="Q16" s="6">
        <v>174.563</v>
      </c>
      <c r="R16" s="6">
        <v>220.646</v>
      </c>
      <c r="S16" s="6">
        <v>29.501</v>
      </c>
      <c r="T16" s="6">
        <v>8.971</v>
      </c>
    </row>
    <row r="17" spans="1:20" ht="12.75">
      <c r="A17" s="39" t="s">
        <v>45</v>
      </c>
      <c r="B17" s="39"/>
      <c r="C17" s="9" t="s">
        <v>40</v>
      </c>
      <c r="D17" s="9" t="s">
        <v>40</v>
      </c>
      <c r="E17" s="9" t="s">
        <v>40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40" t="s">
        <v>46</v>
      </c>
      <c r="B18" s="40"/>
      <c r="C18" s="8" t="s">
        <v>40</v>
      </c>
      <c r="D18" s="8" t="s">
        <v>40</v>
      </c>
      <c r="E18" s="8" t="s">
        <v>40</v>
      </c>
      <c r="F18" s="8" t="s">
        <v>40</v>
      </c>
      <c r="G18" s="8" t="s">
        <v>40</v>
      </c>
      <c r="H18" s="8" t="s">
        <v>40</v>
      </c>
      <c r="I18" s="8" t="s">
        <v>40</v>
      </c>
      <c r="J18" s="6">
        <v>23</v>
      </c>
      <c r="K18" s="6">
        <v>17</v>
      </c>
      <c r="L18" s="6">
        <v>15</v>
      </c>
      <c r="M18" s="6">
        <v>12</v>
      </c>
      <c r="N18" s="8" t="s">
        <v>40</v>
      </c>
      <c r="O18" s="8" t="s">
        <v>40</v>
      </c>
      <c r="P18" s="8" t="s">
        <v>40</v>
      </c>
      <c r="Q18" s="6">
        <v>86.044</v>
      </c>
      <c r="R18" s="8" t="s">
        <v>40</v>
      </c>
      <c r="S18" s="8" t="s">
        <v>40</v>
      </c>
      <c r="T18" s="8" t="s">
        <v>40</v>
      </c>
    </row>
    <row r="19" spans="1:20" ht="12.75">
      <c r="A19" s="39" t="s">
        <v>47</v>
      </c>
      <c r="B19" s="39"/>
      <c r="C19" s="7">
        <v>0</v>
      </c>
      <c r="D19" s="7">
        <v>0</v>
      </c>
      <c r="E19" s="7">
        <v>0</v>
      </c>
      <c r="F19" s="7">
        <v>351</v>
      </c>
      <c r="G19" s="7">
        <v>196</v>
      </c>
      <c r="H19" s="7">
        <v>272</v>
      </c>
      <c r="I19" s="7">
        <v>204</v>
      </c>
      <c r="J19" s="7">
        <v>147</v>
      </c>
      <c r="K19" s="7">
        <v>78</v>
      </c>
      <c r="L19" s="7">
        <v>89</v>
      </c>
      <c r="M19" s="7">
        <v>81.388</v>
      </c>
      <c r="N19" s="7">
        <v>0</v>
      </c>
      <c r="O19" s="7">
        <v>2.682</v>
      </c>
      <c r="P19" s="7">
        <v>67.613</v>
      </c>
      <c r="Q19" s="7">
        <v>0</v>
      </c>
      <c r="R19" s="7">
        <v>85.344</v>
      </c>
      <c r="S19" s="7">
        <v>21.308</v>
      </c>
      <c r="T19" s="7">
        <v>3.298</v>
      </c>
    </row>
    <row r="20" spans="1:20" ht="12.75">
      <c r="A20" s="41" t="s">
        <v>48</v>
      </c>
      <c r="B20" s="41"/>
      <c r="C20" s="10">
        <v>31327</v>
      </c>
      <c r="D20" s="10">
        <v>24625</v>
      </c>
      <c r="E20" s="10">
        <v>21296</v>
      </c>
      <c r="F20" s="10">
        <v>17490</v>
      </c>
      <c r="G20" s="10">
        <v>13747</v>
      </c>
      <c r="H20" s="10">
        <v>9797</v>
      </c>
      <c r="I20" s="10">
        <v>6157</v>
      </c>
      <c r="J20" s="10">
        <v>5164</v>
      </c>
      <c r="K20" s="10">
        <v>3373</v>
      </c>
      <c r="L20" s="10">
        <v>2929</v>
      </c>
      <c r="M20" s="10">
        <v>2539.396</v>
      </c>
      <c r="N20" s="10">
        <v>1820.809</v>
      </c>
      <c r="O20" s="10">
        <v>1615.676</v>
      </c>
      <c r="P20" s="10">
        <v>1207.92</v>
      </c>
      <c r="Q20" s="10">
        <v>1361.129</v>
      </c>
      <c r="R20" s="10">
        <v>1012.178</v>
      </c>
      <c r="S20" s="10">
        <v>424.254</v>
      </c>
      <c r="T20" s="10">
        <v>137.335</v>
      </c>
    </row>
    <row r="21" spans="1:20" ht="12.75">
      <c r="A21" s="39" t="s">
        <v>49</v>
      </c>
      <c r="B21" s="39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9" t="s">
        <v>40</v>
      </c>
      <c r="P21" s="9" t="s">
        <v>40</v>
      </c>
      <c r="Q21" s="9" t="s">
        <v>40</v>
      </c>
      <c r="R21" s="7">
        <v>1.171</v>
      </c>
      <c r="S21" s="7">
        <v>1.099</v>
      </c>
      <c r="T21" s="7">
        <v>0</v>
      </c>
    </row>
    <row r="22" spans="1:20" ht="12.75">
      <c r="A22" s="40" t="s">
        <v>50</v>
      </c>
      <c r="B22" s="40"/>
      <c r="C22" s="8" t="s">
        <v>40</v>
      </c>
      <c r="D22" s="8" t="s">
        <v>40</v>
      </c>
      <c r="E22" s="8" t="s">
        <v>40</v>
      </c>
      <c r="F22" s="6">
        <v>266</v>
      </c>
      <c r="G22" s="6">
        <v>279</v>
      </c>
      <c r="H22" s="6">
        <v>91</v>
      </c>
      <c r="I22" s="6">
        <v>90</v>
      </c>
      <c r="J22" s="6">
        <v>17</v>
      </c>
      <c r="K22" s="6">
        <v>19</v>
      </c>
      <c r="L22" s="6">
        <v>8</v>
      </c>
      <c r="M22" s="6">
        <v>15.018</v>
      </c>
      <c r="N22" s="6">
        <v>14.831</v>
      </c>
      <c r="O22" s="6">
        <v>0.436</v>
      </c>
      <c r="P22" s="6">
        <v>10.387</v>
      </c>
      <c r="Q22" s="6">
        <v>52.073</v>
      </c>
      <c r="R22" s="6">
        <v>226.727</v>
      </c>
      <c r="S22" s="6">
        <v>0</v>
      </c>
      <c r="T22" s="6">
        <v>0</v>
      </c>
    </row>
    <row r="23" spans="1:20" ht="12.75">
      <c r="A23" s="39" t="s">
        <v>51</v>
      </c>
      <c r="B23" s="39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9" t="s">
        <v>40</v>
      </c>
      <c r="J23" s="7">
        <v>197</v>
      </c>
      <c r="K23" s="7">
        <v>86</v>
      </c>
      <c r="L23" s="7">
        <v>0</v>
      </c>
      <c r="M23" s="7">
        <v>0</v>
      </c>
      <c r="N23" s="7">
        <v>0</v>
      </c>
      <c r="O23" s="7">
        <v>15.006</v>
      </c>
      <c r="P23" s="7">
        <v>17.972</v>
      </c>
      <c r="Q23" s="7">
        <v>40.177</v>
      </c>
      <c r="R23" s="7">
        <v>144.735</v>
      </c>
      <c r="S23" s="7">
        <v>0</v>
      </c>
      <c r="T23" s="7">
        <v>0</v>
      </c>
    </row>
    <row r="24" spans="1:20" ht="12.75">
      <c r="A24" s="40" t="s">
        <v>52</v>
      </c>
      <c r="B24" s="40"/>
      <c r="C24" s="6">
        <v>16967</v>
      </c>
      <c r="D24" s="6">
        <v>10949</v>
      </c>
      <c r="E24" s="6">
        <v>7060</v>
      </c>
      <c r="F24" s="6">
        <v>4417</v>
      </c>
      <c r="G24" s="6">
        <v>2414</v>
      </c>
      <c r="H24" s="6">
        <v>1290</v>
      </c>
      <c r="I24" s="6">
        <v>854</v>
      </c>
      <c r="J24" s="6">
        <v>543</v>
      </c>
      <c r="K24" s="6">
        <v>457</v>
      </c>
      <c r="L24" s="6">
        <v>348</v>
      </c>
      <c r="M24" s="6">
        <v>246.156</v>
      </c>
      <c r="N24" s="6">
        <v>224.285</v>
      </c>
      <c r="O24" s="6">
        <v>239.398</v>
      </c>
      <c r="P24" s="6">
        <v>271.751</v>
      </c>
      <c r="Q24" s="6">
        <v>366.416</v>
      </c>
      <c r="R24" s="6">
        <v>317.613</v>
      </c>
      <c r="S24" s="6">
        <v>29.791</v>
      </c>
      <c r="T24" s="6">
        <v>9.265</v>
      </c>
    </row>
    <row r="25" spans="1:20" ht="12.75">
      <c r="A25" s="39" t="s">
        <v>53</v>
      </c>
      <c r="B25" s="39"/>
      <c r="C25" s="7">
        <v>22730</v>
      </c>
      <c r="D25" s="7">
        <v>14809</v>
      </c>
      <c r="E25" s="7">
        <v>9582</v>
      </c>
      <c r="F25" s="7">
        <v>5786</v>
      </c>
      <c r="G25" s="7">
        <v>3256</v>
      </c>
      <c r="H25" s="7">
        <v>1915</v>
      </c>
      <c r="I25" s="7">
        <v>1409</v>
      </c>
      <c r="J25" s="7">
        <v>1023</v>
      </c>
      <c r="K25" s="7">
        <v>824</v>
      </c>
      <c r="L25" s="7">
        <v>571</v>
      </c>
      <c r="M25" s="7">
        <v>422.963</v>
      </c>
      <c r="N25" s="7">
        <v>371.778</v>
      </c>
      <c r="O25" s="7">
        <v>376.994</v>
      </c>
      <c r="P25" s="7">
        <v>438.143</v>
      </c>
      <c r="Q25" s="7">
        <v>481.264</v>
      </c>
      <c r="R25" s="7">
        <v>366.977</v>
      </c>
      <c r="S25" s="7">
        <v>43.585</v>
      </c>
      <c r="T25" s="7">
        <v>12.899</v>
      </c>
    </row>
    <row r="26" spans="1:20" ht="12.75">
      <c r="A26" s="40" t="s">
        <v>54</v>
      </c>
      <c r="B26" s="40"/>
      <c r="C26" s="6">
        <v>7150</v>
      </c>
      <c r="D26" s="6">
        <v>4584</v>
      </c>
      <c r="E26" s="6">
        <v>2966</v>
      </c>
      <c r="F26" s="8" t="s">
        <v>40</v>
      </c>
      <c r="G26" s="8" t="s">
        <v>40</v>
      </c>
      <c r="H26" s="8" t="s">
        <v>40</v>
      </c>
      <c r="I26" s="8" t="s">
        <v>40</v>
      </c>
      <c r="J26" s="8" t="s">
        <v>40</v>
      </c>
      <c r="K26" s="8" t="s">
        <v>40</v>
      </c>
      <c r="L26" s="8" t="s">
        <v>40</v>
      </c>
      <c r="M26" s="8" t="s">
        <v>40</v>
      </c>
      <c r="N26" s="8" t="s">
        <v>40</v>
      </c>
      <c r="O26" s="8" t="s">
        <v>40</v>
      </c>
      <c r="P26" s="8" t="s">
        <v>40</v>
      </c>
      <c r="Q26" s="8" t="s">
        <v>40</v>
      </c>
      <c r="R26" s="8" t="s">
        <v>40</v>
      </c>
      <c r="S26" s="8" t="s">
        <v>40</v>
      </c>
      <c r="T26" s="8" t="s">
        <v>40</v>
      </c>
    </row>
    <row r="27" spans="1:20" ht="12.75">
      <c r="A27" s="39" t="s">
        <v>55</v>
      </c>
      <c r="B27" s="39"/>
      <c r="C27" s="9" t="s">
        <v>40</v>
      </c>
      <c r="D27" s="9" t="s">
        <v>40</v>
      </c>
      <c r="E27" s="9" t="s">
        <v>40</v>
      </c>
      <c r="F27" s="9" t="s">
        <v>40</v>
      </c>
      <c r="G27" s="9" t="s">
        <v>40</v>
      </c>
      <c r="H27" s="9" t="s">
        <v>40</v>
      </c>
      <c r="I27" s="9" t="s">
        <v>40</v>
      </c>
      <c r="J27" s="9" t="s">
        <v>40</v>
      </c>
      <c r="K27" s="9" t="s">
        <v>40</v>
      </c>
      <c r="L27" s="9" t="s">
        <v>40</v>
      </c>
      <c r="M27" s="9" t="s">
        <v>40</v>
      </c>
      <c r="N27" s="9" t="s">
        <v>40</v>
      </c>
      <c r="O27" s="9" t="s">
        <v>40</v>
      </c>
      <c r="P27" s="9" t="s">
        <v>40</v>
      </c>
      <c r="Q27" s="9" t="s">
        <v>40</v>
      </c>
      <c r="R27" s="9" t="s">
        <v>40</v>
      </c>
      <c r="S27" s="9" t="s">
        <v>40</v>
      </c>
      <c r="T27" s="9" t="s">
        <v>40</v>
      </c>
    </row>
    <row r="28" spans="1:20" ht="12.75">
      <c r="A28" s="40" t="s">
        <v>56</v>
      </c>
      <c r="B28" s="40"/>
      <c r="C28" s="6">
        <v>1063</v>
      </c>
      <c r="D28" s="6">
        <v>720</v>
      </c>
      <c r="E28" s="8" t="s">
        <v>40</v>
      </c>
      <c r="F28" s="8" t="s">
        <v>40</v>
      </c>
      <c r="G28" s="6">
        <v>260</v>
      </c>
      <c r="H28" s="6">
        <v>278</v>
      </c>
      <c r="I28" s="6">
        <v>87</v>
      </c>
      <c r="J28" s="6">
        <v>15</v>
      </c>
      <c r="K28" s="8" t="s">
        <v>40</v>
      </c>
      <c r="L28" s="8" t="s">
        <v>40</v>
      </c>
      <c r="M28" s="8" t="s">
        <v>40</v>
      </c>
      <c r="N28" s="8" t="s">
        <v>40</v>
      </c>
      <c r="O28" s="8" t="s">
        <v>40</v>
      </c>
      <c r="P28" s="8" t="s">
        <v>40</v>
      </c>
      <c r="Q28" s="8" t="s">
        <v>40</v>
      </c>
      <c r="R28" s="8" t="s">
        <v>40</v>
      </c>
      <c r="S28" s="8" t="s">
        <v>40</v>
      </c>
      <c r="T28" s="8" t="s">
        <v>40</v>
      </c>
    </row>
    <row r="29" spans="1:20" ht="12.75">
      <c r="A29" s="39" t="s">
        <v>57</v>
      </c>
      <c r="B29" s="39"/>
      <c r="C29" s="7">
        <v>14213</v>
      </c>
      <c r="D29" s="7">
        <v>9274</v>
      </c>
      <c r="E29" s="7">
        <v>6228</v>
      </c>
      <c r="F29" s="7">
        <v>2573</v>
      </c>
      <c r="G29" s="7">
        <v>1240</v>
      </c>
      <c r="H29" s="7">
        <v>551</v>
      </c>
      <c r="I29" s="7">
        <v>348</v>
      </c>
      <c r="J29" s="7">
        <v>196</v>
      </c>
      <c r="K29" s="7">
        <v>153</v>
      </c>
      <c r="L29" s="7">
        <v>69</v>
      </c>
      <c r="M29" s="7">
        <v>38.408</v>
      </c>
      <c r="N29" s="7">
        <v>25.592</v>
      </c>
      <c r="O29" s="7">
        <v>36.037</v>
      </c>
      <c r="P29" s="7">
        <v>58.14</v>
      </c>
      <c r="Q29" s="7">
        <v>317.806</v>
      </c>
      <c r="R29" s="7">
        <v>187.345</v>
      </c>
      <c r="S29" s="7">
        <v>33.061</v>
      </c>
      <c r="T29" s="7">
        <v>7.118</v>
      </c>
    </row>
    <row r="30" spans="1:20" ht="12.75">
      <c r="A30" s="40" t="s">
        <v>58</v>
      </c>
      <c r="B30" s="40"/>
      <c r="C30" s="8" t="s">
        <v>40</v>
      </c>
      <c r="D30" s="8" t="s">
        <v>40</v>
      </c>
      <c r="E30" s="8" t="s">
        <v>40</v>
      </c>
      <c r="F30" s="8" t="s">
        <v>40</v>
      </c>
      <c r="G30" s="8" t="s">
        <v>40</v>
      </c>
      <c r="H30" s="8" t="s">
        <v>40</v>
      </c>
      <c r="I30" s="8" t="s">
        <v>40</v>
      </c>
      <c r="J30" s="8" t="s">
        <v>40</v>
      </c>
      <c r="K30" s="8" t="s">
        <v>40</v>
      </c>
      <c r="L30" s="8" t="s">
        <v>40</v>
      </c>
      <c r="M30" s="8" t="s">
        <v>40</v>
      </c>
      <c r="N30" s="8" t="s">
        <v>40</v>
      </c>
      <c r="O30" s="8" t="s">
        <v>40</v>
      </c>
      <c r="P30" s="8" t="s">
        <v>40</v>
      </c>
      <c r="Q30" s="8" t="s">
        <v>40</v>
      </c>
      <c r="R30" s="8" t="s">
        <v>40</v>
      </c>
      <c r="S30" s="6">
        <v>0.442</v>
      </c>
      <c r="T30" s="6">
        <v>0.362</v>
      </c>
    </row>
    <row r="31" spans="1:20" ht="12.75">
      <c r="A31" s="39" t="s">
        <v>59</v>
      </c>
      <c r="B31" s="39"/>
      <c r="C31" s="9" t="s">
        <v>40</v>
      </c>
      <c r="D31" s="9" t="s">
        <v>40</v>
      </c>
      <c r="E31" s="9" t="s">
        <v>40</v>
      </c>
      <c r="F31" s="9" t="s">
        <v>40</v>
      </c>
      <c r="G31" s="9" t="s">
        <v>40</v>
      </c>
      <c r="H31" s="9" t="s">
        <v>40</v>
      </c>
      <c r="I31" s="9" t="s">
        <v>40</v>
      </c>
      <c r="J31" s="9" t="s">
        <v>40</v>
      </c>
      <c r="K31" s="9" t="s">
        <v>40</v>
      </c>
      <c r="L31" s="9" t="s">
        <v>40</v>
      </c>
      <c r="M31" s="9" t="s">
        <v>40</v>
      </c>
      <c r="N31" s="9" t="s">
        <v>40</v>
      </c>
      <c r="O31" s="9" t="s">
        <v>40</v>
      </c>
      <c r="P31" s="9" t="s">
        <v>40</v>
      </c>
      <c r="Q31" s="9" t="s">
        <v>40</v>
      </c>
      <c r="R31" s="9" t="s">
        <v>40</v>
      </c>
      <c r="S31" s="9" t="s">
        <v>40</v>
      </c>
      <c r="T31" s="9" t="s">
        <v>40</v>
      </c>
    </row>
    <row r="32" spans="1:20" ht="12.75">
      <c r="A32" s="40" t="s">
        <v>60</v>
      </c>
      <c r="B32" s="40"/>
      <c r="C32" s="6">
        <v>304</v>
      </c>
      <c r="D32" s="6">
        <v>231</v>
      </c>
      <c r="E32" s="6">
        <v>174</v>
      </c>
      <c r="F32" s="6">
        <v>2464</v>
      </c>
      <c r="G32" s="6">
        <v>1269</v>
      </c>
      <c r="H32" s="6">
        <v>258</v>
      </c>
      <c r="I32" s="6">
        <v>339</v>
      </c>
      <c r="J32" s="6">
        <v>377</v>
      </c>
      <c r="K32" s="6">
        <v>364</v>
      </c>
      <c r="L32" s="6">
        <v>356</v>
      </c>
      <c r="M32" s="6">
        <v>301.529</v>
      </c>
      <c r="N32" s="6">
        <v>283.773</v>
      </c>
      <c r="O32" s="6">
        <v>301.957</v>
      </c>
      <c r="P32" s="6">
        <v>180.171</v>
      </c>
      <c r="Q32" s="6">
        <v>111.489</v>
      </c>
      <c r="R32" s="6">
        <v>127.258</v>
      </c>
      <c r="S32" s="6">
        <v>10.082</v>
      </c>
      <c r="T32" s="6">
        <v>5.419</v>
      </c>
    </row>
    <row r="33" spans="1:20" ht="12.75">
      <c r="A33" s="39" t="s">
        <v>61</v>
      </c>
      <c r="B33" s="39"/>
      <c r="C33" s="9" t="s">
        <v>40</v>
      </c>
      <c r="D33" s="9" t="s">
        <v>40</v>
      </c>
      <c r="E33" s="9" t="s">
        <v>40</v>
      </c>
      <c r="F33" s="9" t="s">
        <v>40</v>
      </c>
      <c r="G33" s="9" t="s">
        <v>40</v>
      </c>
      <c r="H33" s="7">
        <v>430</v>
      </c>
      <c r="I33" s="7">
        <v>304</v>
      </c>
      <c r="J33" s="7">
        <v>150</v>
      </c>
      <c r="K33" s="7">
        <v>77</v>
      </c>
      <c r="L33" s="7">
        <v>8</v>
      </c>
      <c r="M33" s="7">
        <v>4</v>
      </c>
      <c r="N33" s="7">
        <v>5</v>
      </c>
      <c r="O33" s="7">
        <v>39</v>
      </c>
      <c r="P33" s="7">
        <v>199.832</v>
      </c>
      <c r="Q33" s="7">
        <v>51.969</v>
      </c>
      <c r="R33" s="7">
        <v>52.374</v>
      </c>
      <c r="S33" s="9" t="s">
        <v>40</v>
      </c>
      <c r="T33" s="9" t="s">
        <v>40</v>
      </c>
    </row>
    <row r="34" spans="1:20" ht="12.75">
      <c r="A34" s="40" t="s">
        <v>62</v>
      </c>
      <c r="B34" s="40"/>
      <c r="C34" s="6">
        <v>5763</v>
      </c>
      <c r="D34" s="6">
        <v>3860</v>
      </c>
      <c r="E34" s="6">
        <v>2522</v>
      </c>
      <c r="F34" s="6">
        <v>1369</v>
      </c>
      <c r="G34" s="6">
        <v>842</v>
      </c>
      <c r="H34" s="6">
        <v>625</v>
      </c>
      <c r="I34" s="6">
        <v>555</v>
      </c>
      <c r="J34" s="6">
        <v>480</v>
      </c>
      <c r="K34" s="6">
        <v>367</v>
      </c>
      <c r="L34" s="6">
        <v>223</v>
      </c>
      <c r="M34" s="6">
        <v>176.807</v>
      </c>
      <c r="N34" s="6">
        <v>147.493</v>
      </c>
      <c r="O34" s="6">
        <v>137.596</v>
      </c>
      <c r="P34" s="6">
        <v>166.392</v>
      </c>
      <c r="Q34" s="6">
        <v>114.848</v>
      </c>
      <c r="R34" s="6">
        <v>49.364</v>
      </c>
      <c r="S34" s="6">
        <v>13.794</v>
      </c>
      <c r="T34" s="6">
        <v>3.634</v>
      </c>
    </row>
    <row r="35" spans="1:20" ht="12.75">
      <c r="A35" s="39" t="s">
        <v>63</v>
      </c>
      <c r="B35" s="39"/>
      <c r="C35" s="9" t="s">
        <v>40</v>
      </c>
      <c r="D35" s="9" t="s">
        <v>40</v>
      </c>
      <c r="E35" s="9" t="s">
        <v>40</v>
      </c>
      <c r="F35" s="9" t="s">
        <v>40</v>
      </c>
      <c r="G35" s="9" t="s">
        <v>40</v>
      </c>
      <c r="H35" s="9" t="s">
        <v>40</v>
      </c>
      <c r="I35" s="9" t="s">
        <v>40</v>
      </c>
      <c r="J35" s="9" t="s">
        <v>40</v>
      </c>
      <c r="K35" s="9" t="s">
        <v>40</v>
      </c>
      <c r="L35" s="9" t="s">
        <v>40</v>
      </c>
      <c r="M35" s="9" t="s">
        <v>40</v>
      </c>
      <c r="N35" s="9" t="s">
        <v>40</v>
      </c>
      <c r="O35" s="9" t="s">
        <v>40</v>
      </c>
      <c r="P35" s="9" t="s">
        <v>40</v>
      </c>
      <c r="Q35" s="9" t="s">
        <v>40</v>
      </c>
      <c r="R35" s="9" t="s">
        <v>40</v>
      </c>
      <c r="S35" s="9" t="s">
        <v>40</v>
      </c>
      <c r="T35" s="9" t="s">
        <v>40</v>
      </c>
    </row>
    <row r="36" spans="1:20" ht="12.75">
      <c r="A36" s="40" t="s">
        <v>64</v>
      </c>
      <c r="B36" s="40"/>
      <c r="C36" s="8" t="s">
        <v>40</v>
      </c>
      <c r="D36" s="8" t="s">
        <v>40</v>
      </c>
      <c r="E36" s="8" t="s">
        <v>40</v>
      </c>
      <c r="F36" s="8" t="s">
        <v>40</v>
      </c>
      <c r="G36" s="8" t="s">
        <v>40</v>
      </c>
      <c r="H36" s="8" t="s">
        <v>40</v>
      </c>
      <c r="I36" s="8" t="s">
        <v>40</v>
      </c>
      <c r="J36" s="8" t="s">
        <v>40</v>
      </c>
      <c r="K36" s="8" t="s">
        <v>40</v>
      </c>
      <c r="L36" s="8" t="s">
        <v>40</v>
      </c>
      <c r="M36" s="8" t="s">
        <v>40</v>
      </c>
      <c r="N36" s="8" t="s">
        <v>40</v>
      </c>
      <c r="O36" s="8" t="s">
        <v>40</v>
      </c>
      <c r="P36" s="8" t="s">
        <v>40</v>
      </c>
      <c r="Q36" s="8" t="s">
        <v>40</v>
      </c>
      <c r="R36" s="8" t="s">
        <v>40</v>
      </c>
      <c r="S36" s="8" t="s">
        <v>40</v>
      </c>
      <c r="T36" s="8" t="s">
        <v>40</v>
      </c>
    </row>
    <row r="37" spans="1:20" ht="12.75">
      <c r="A37" s="39" t="s">
        <v>65</v>
      </c>
      <c r="B37" s="39"/>
      <c r="C37" s="9" t="s">
        <v>40</v>
      </c>
      <c r="D37" s="9" t="s">
        <v>40</v>
      </c>
      <c r="E37" s="9" t="s">
        <v>40</v>
      </c>
      <c r="F37" s="7">
        <v>610</v>
      </c>
      <c r="G37" s="7">
        <v>316</v>
      </c>
      <c r="H37" s="7">
        <v>178</v>
      </c>
      <c r="I37" s="7">
        <v>82</v>
      </c>
      <c r="J37" s="7">
        <v>74</v>
      </c>
      <c r="K37" s="7">
        <v>55</v>
      </c>
      <c r="L37" s="7">
        <v>27</v>
      </c>
      <c r="M37" s="7">
        <v>15.086</v>
      </c>
      <c r="N37" s="7">
        <v>13.167</v>
      </c>
      <c r="O37" s="7">
        <v>20.36</v>
      </c>
      <c r="P37" s="9" t="s">
        <v>40</v>
      </c>
      <c r="Q37" s="9" t="s">
        <v>40</v>
      </c>
      <c r="R37" s="9" t="s">
        <v>40</v>
      </c>
      <c r="S37" s="9" t="s">
        <v>40</v>
      </c>
      <c r="T37" s="9" t="s">
        <v>40</v>
      </c>
    </row>
    <row r="38" spans="1:20" ht="12.75">
      <c r="A38" s="40" t="s">
        <v>66</v>
      </c>
      <c r="B38" s="40"/>
      <c r="C38" s="8" t="s">
        <v>40</v>
      </c>
      <c r="D38" s="8" t="s">
        <v>40</v>
      </c>
      <c r="E38" s="8" t="s">
        <v>40</v>
      </c>
      <c r="F38" s="8" t="s">
        <v>40</v>
      </c>
      <c r="G38" s="8" t="s">
        <v>40</v>
      </c>
      <c r="H38" s="8" t="s">
        <v>40</v>
      </c>
      <c r="I38" s="8" t="s">
        <v>40</v>
      </c>
      <c r="J38" s="8" t="s">
        <v>40</v>
      </c>
      <c r="K38" s="8" t="s">
        <v>40</v>
      </c>
      <c r="L38" s="8" t="s">
        <v>40</v>
      </c>
      <c r="M38" s="8" t="s">
        <v>40</v>
      </c>
      <c r="N38" s="8" t="s">
        <v>40</v>
      </c>
      <c r="O38" s="8" t="s">
        <v>40</v>
      </c>
      <c r="P38" s="8" t="s">
        <v>40</v>
      </c>
      <c r="Q38" s="8" t="s">
        <v>40</v>
      </c>
      <c r="R38" s="8" t="s">
        <v>40</v>
      </c>
      <c r="S38" s="8" t="s">
        <v>40</v>
      </c>
      <c r="T38" s="8" t="s">
        <v>40</v>
      </c>
    </row>
    <row r="39" spans="1:20" ht="12.75">
      <c r="A39" s="39" t="s">
        <v>67</v>
      </c>
      <c r="B39" s="39"/>
      <c r="C39" s="9" t="s">
        <v>40</v>
      </c>
      <c r="D39" s="9" t="s">
        <v>40</v>
      </c>
      <c r="E39" s="9" t="s">
        <v>40</v>
      </c>
      <c r="F39" s="9" t="s">
        <v>40</v>
      </c>
      <c r="G39" s="9" t="s">
        <v>40</v>
      </c>
      <c r="H39" s="9" t="s">
        <v>40</v>
      </c>
      <c r="I39" s="9" t="s">
        <v>40</v>
      </c>
      <c r="J39" s="9" t="s">
        <v>40</v>
      </c>
      <c r="K39" s="9" t="s">
        <v>40</v>
      </c>
      <c r="L39" s="9" t="s">
        <v>40</v>
      </c>
      <c r="M39" s="9" t="s">
        <v>40</v>
      </c>
      <c r="N39" s="9" t="s">
        <v>40</v>
      </c>
      <c r="O39" s="9" t="s">
        <v>40</v>
      </c>
      <c r="P39" s="9" t="s">
        <v>40</v>
      </c>
      <c r="Q39" s="9" t="s">
        <v>40</v>
      </c>
      <c r="R39" s="9" t="s">
        <v>40</v>
      </c>
      <c r="S39" s="9" t="s">
        <v>40</v>
      </c>
      <c r="T39" s="9" t="s">
        <v>40</v>
      </c>
    </row>
    <row r="40" spans="1:20" ht="12.75">
      <c r="A40" s="40" t="s">
        <v>68</v>
      </c>
      <c r="B40" s="40"/>
      <c r="C40" s="8" t="s">
        <v>40</v>
      </c>
      <c r="D40" s="8" t="s">
        <v>40</v>
      </c>
      <c r="E40" s="8" t="s">
        <v>40</v>
      </c>
      <c r="F40" s="6">
        <v>465</v>
      </c>
      <c r="G40" s="6">
        <v>271</v>
      </c>
      <c r="H40" s="6">
        <v>56</v>
      </c>
      <c r="I40" s="6">
        <v>198</v>
      </c>
      <c r="J40" s="6">
        <v>196</v>
      </c>
      <c r="K40" s="6">
        <v>176</v>
      </c>
      <c r="L40" s="6">
        <v>143</v>
      </c>
      <c r="M40" s="6">
        <v>127.855</v>
      </c>
      <c r="N40" s="6">
        <v>106.796</v>
      </c>
      <c r="O40" s="6">
        <v>102.236</v>
      </c>
      <c r="P40" s="8" t="s">
        <v>40</v>
      </c>
      <c r="Q40" s="8" t="s">
        <v>40</v>
      </c>
      <c r="R40" s="8" t="s">
        <v>40</v>
      </c>
      <c r="S40" s="8" t="s">
        <v>40</v>
      </c>
      <c r="T40" s="8" t="s">
        <v>40</v>
      </c>
    </row>
    <row r="41" spans="1:20" ht="12.75">
      <c r="A41" s="39" t="s">
        <v>69</v>
      </c>
      <c r="B41" s="39"/>
      <c r="C41" s="9" t="s">
        <v>40</v>
      </c>
      <c r="D41" s="9" t="s">
        <v>40</v>
      </c>
      <c r="E41" s="9" t="s">
        <v>40</v>
      </c>
      <c r="F41" s="9" t="s">
        <v>40</v>
      </c>
      <c r="G41" s="9" t="s">
        <v>40</v>
      </c>
      <c r="H41" s="7">
        <v>184</v>
      </c>
      <c r="I41" s="7">
        <v>116</v>
      </c>
      <c r="J41" s="7">
        <v>64</v>
      </c>
      <c r="K41" s="7">
        <v>28</v>
      </c>
      <c r="L41" s="7">
        <v>2</v>
      </c>
      <c r="M41" s="7">
        <v>2</v>
      </c>
      <c r="N41" s="7">
        <v>3</v>
      </c>
      <c r="O41" s="7">
        <v>15</v>
      </c>
      <c r="P41" s="9" t="s">
        <v>40</v>
      </c>
      <c r="Q41" s="9" t="s">
        <v>40</v>
      </c>
      <c r="R41" s="9" t="s">
        <v>40</v>
      </c>
      <c r="S41" s="9" t="s">
        <v>40</v>
      </c>
      <c r="T41" s="9" t="s">
        <v>40</v>
      </c>
    </row>
    <row r="42" spans="1:20" ht="12.75">
      <c r="A42" s="40" t="s">
        <v>70</v>
      </c>
      <c r="B42" s="40"/>
      <c r="C42" s="6">
        <v>6211</v>
      </c>
      <c r="D42" s="6">
        <v>4585</v>
      </c>
      <c r="E42" s="6">
        <v>4199</v>
      </c>
      <c r="F42" s="6">
        <v>3077</v>
      </c>
      <c r="G42" s="6">
        <v>2335</v>
      </c>
      <c r="H42" s="6">
        <v>2617</v>
      </c>
      <c r="I42" s="6">
        <v>1068</v>
      </c>
      <c r="J42" s="6">
        <v>304</v>
      </c>
      <c r="K42" s="6">
        <v>229</v>
      </c>
      <c r="L42" s="6">
        <v>188</v>
      </c>
      <c r="M42" s="6">
        <v>166.181</v>
      </c>
      <c r="N42" s="6">
        <v>102.108</v>
      </c>
      <c r="O42" s="6">
        <v>119.933</v>
      </c>
      <c r="P42" s="6">
        <v>129.517</v>
      </c>
      <c r="Q42" s="6">
        <v>315.374</v>
      </c>
      <c r="R42" s="6">
        <v>770.298</v>
      </c>
      <c r="S42" s="6">
        <v>194.415</v>
      </c>
      <c r="T42" s="6">
        <v>2.406</v>
      </c>
    </row>
    <row r="43" spans="1:20" ht="12.75">
      <c r="A43" s="39" t="s">
        <v>71</v>
      </c>
      <c r="B43" s="39"/>
      <c r="C43" s="7">
        <v>0</v>
      </c>
      <c r="D43" s="7">
        <v>0</v>
      </c>
      <c r="E43" s="7">
        <v>0</v>
      </c>
      <c r="F43" s="9" t="s">
        <v>40</v>
      </c>
      <c r="G43" s="9" t="s">
        <v>40</v>
      </c>
      <c r="H43" s="9" t="s">
        <v>40</v>
      </c>
      <c r="I43" s="9" t="s">
        <v>40</v>
      </c>
      <c r="J43" s="9" t="s">
        <v>40</v>
      </c>
      <c r="K43" s="7">
        <v>7</v>
      </c>
      <c r="L43" s="7">
        <v>13</v>
      </c>
      <c r="M43" s="7">
        <v>19</v>
      </c>
      <c r="N43" s="7">
        <v>0</v>
      </c>
      <c r="O43" s="9" t="s">
        <v>40</v>
      </c>
      <c r="P43" s="9" t="s">
        <v>40</v>
      </c>
      <c r="Q43" s="9" t="s">
        <v>40</v>
      </c>
      <c r="R43" s="9" t="s">
        <v>40</v>
      </c>
      <c r="S43" s="7">
        <v>7.412</v>
      </c>
      <c r="T43" s="7">
        <v>2.24</v>
      </c>
    </row>
    <row r="44" spans="1:20" ht="12.75">
      <c r="A44" s="40" t="s">
        <v>72</v>
      </c>
      <c r="B44" s="40"/>
      <c r="C44" s="6">
        <v>2128</v>
      </c>
      <c r="D44" s="6">
        <v>1285</v>
      </c>
      <c r="E44" s="6">
        <v>922</v>
      </c>
      <c r="F44" s="6">
        <v>475</v>
      </c>
      <c r="G44" s="6">
        <v>423</v>
      </c>
      <c r="H44" s="6">
        <v>816</v>
      </c>
      <c r="I44" s="6">
        <v>470</v>
      </c>
      <c r="J44" s="6">
        <v>56</v>
      </c>
      <c r="K44" s="6">
        <v>6</v>
      </c>
      <c r="L44" s="6">
        <v>5</v>
      </c>
      <c r="M44" s="6">
        <v>2.821</v>
      </c>
      <c r="N44" s="6">
        <v>32.469</v>
      </c>
      <c r="O44" s="6">
        <v>45.662</v>
      </c>
      <c r="P44" s="6">
        <v>49.768</v>
      </c>
      <c r="Q44" s="6">
        <v>60.049</v>
      </c>
      <c r="R44" s="6">
        <v>40.154</v>
      </c>
      <c r="S44" s="6">
        <v>0.626</v>
      </c>
      <c r="T44" s="6">
        <v>0.166</v>
      </c>
    </row>
    <row r="45" spans="1:20" ht="12.75">
      <c r="A45" s="39" t="s">
        <v>73</v>
      </c>
      <c r="B45" s="39"/>
      <c r="C45" s="7">
        <v>4083</v>
      </c>
      <c r="D45" s="7">
        <v>3300</v>
      </c>
      <c r="E45" s="7">
        <v>3277</v>
      </c>
      <c r="F45" s="7">
        <v>2602</v>
      </c>
      <c r="G45" s="7">
        <v>1912</v>
      </c>
      <c r="H45" s="7">
        <v>1801</v>
      </c>
      <c r="I45" s="7">
        <v>598</v>
      </c>
      <c r="J45" s="7">
        <v>248</v>
      </c>
      <c r="K45" s="7">
        <v>216</v>
      </c>
      <c r="L45" s="7">
        <v>170</v>
      </c>
      <c r="M45" s="7">
        <v>144.36</v>
      </c>
      <c r="N45" s="7">
        <v>69.639</v>
      </c>
      <c r="O45" s="7">
        <v>74.271</v>
      </c>
      <c r="P45" s="7">
        <v>79.749</v>
      </c>
      <c r="Q45" s="7">
        <v>255.325</v>
      </c>
      <c r="R45" s="7">
        <v>730.144</v>
      </c>
      <c r="S45" s="7">
        <v>186.377</v>
      </c>
      <c r="T45" s="7">
        <v>0</v>
      </c>
    </row>
    <row r="46" spans="1:20" ht="12.75">
      <c r="A46" s="41" t="s">
        <v>74</v>
      </c>
      <c r="B46" s="41"/>
      <c r="C46" s="10">
        <v>54505</v>
      </c>
      <c r="D46" s="10">
        <v>40159</v>
      </c>
      <c r="E46" s="10">
        <v>32555</v>
      </c>
      <c r="F46" s="10">
        <v>25250</v>
      </c>
      <c r="G46" s="10">
        <v>18775</v>
      </c>
      <c r="H46" s="10">
        <v>13795</v>
      </c>
      <c r="I46" s="10">
        <v>8169</v>
      </c>
      <c r="J46" s="10">
        <v>6225</v>
      </c>
      <c r="K46" s="10">
        <v>4164</v>
      </c>
      <c r="L46" s="10">
        <v>3473</v>
      </c>
      <c r="M46" s="10">
        <v>2966.751</v>
      </c>
      <c r="N46" s="10">
        <v>2162.033</v>
      </c>
      <c r="O46" s="10">
        <v>1990.449</v>
      </c>
      <c r="P46" s="10">
        <v>1637.547</v>
      </c>
      <c r="Q46" s="10">
        <v>2135.169</v>
      </c>
      <c r="R46" s="10">
        <v>2472.722</v>
      </c>
      <c r="S46" s="10">
        <v>649.559</v>
      </c>
      <c r="T46" s="10">
        <v>149.006</v>
      </c>
    </row>
    <row r="47" spans="1:20" ht="12.75">
      <c r="A47" s="38" t="s">
        <v>75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2.75">
      <c r="A48" s="39" t="s">
        <v>76</v>
      </c>
      <c r="B48" s="39"/>
      <c r="C48" s="7">
        <v>16459</v>
      </c>
      <c r="D48" s="7">
        <v>15133</v>
      </c>
      <c r="E48" s="7">
        <v>13318</v>
      </c>
      <c r="F48" s="7">
        <v>11145</v>
      </c>
      <c r="G48" s="7">
        <v>8051</v>
      </c>
      <c r="H48" s="7">
        <v>5605</v>
      </c>
      <c r="I48" s="7">
        <v>3594</v>
      </c>
      <c r="J48" s="7">
        <v>2795</v>
      </c>
      <c r="K48" s="7">
        <v>1816</v>
      </c>
      <c r="L48" s="7">
        <v>1366</v>
      </c>
      <c r="M48" s="7">
        <v>1141.733</v>
      </c>
      <c r="N48" s="7">
        <v>819.811</v>
      </c>
      <c r="O48" s="7">
        <v>618.128</v>
      </c>
      <c r="P48" s="7">
        <v>444.748</v>
      </c>
      <c r="Q48" s="7">
        <v>485.383</v>
      </c>
      <c r="R48" s="7">
        <v>463.026</v>
      </c>
      <c r="S48" s="7">
        <v>113.273</v>
      </c>
      <c r="T48" s="7">
        <v>32.697</v>
      </c>
    </row>
    <row r="49" spans="1:20" ht="12.75">
      <c r="A49" s="40" t="s">
        <v>77</v>
      </c>
      <c r="B49" s="40"/>
      <c r="C49" s="6">
        <v>1520</v>
      </c>
      <c r="D49" s="6">
        <v>753</v>
      </c>
      <c r="E49" s="8" t="s">
        <v>40</v>
      </c>
      <c r="F49" s="6">
        <v>524</v>
      </c>
      <c r="G49" s="6">
        <v>224</v>
      </c>
      <c r="H49" s="6">
        <v>141</v>
      </c>
      <c r="I49" s="6">
        <v>59</v>
      </c>
      <c r="J49" s="6">
        <v>17</v>
      </c>
      <c r="K49" s="6">
        <v>16</v>
      </c>
      <c r="L49" s="6">
        <v>3</v>
      </c>
      <c r="M49" s="6">
        <v>2.381</v>
      </c>
      <c r="N49" s="6">
        <v>4.216</v>
      </c>
      <c r="O49" s="6">
        <v>13.318</v>
      </c>
      <c r="P49" s="6">
        <v>14.992</v>
      </c>
      <c r="Q49" s="6">
        <v>16.577</v>
      </c>
      <c r="R49" s="6">
        <v>14.322</v>
      </c>
      <c r="S49" s="6">
        <v>0.684</v>
      </c>
      <c r="T49" s="6">
        <v>1.5</v>
      </c>
    </row>
    <row r="50" spans="1:20" ht="12.75">
      <c r="A50" s="39" t="s">
        <v>78</v>
      </c>
      <c r="B50" s="39"/>
      <c r="C50" s="9" t="s">
        <v>40</v>
      </c>
      <c r="D50" s="9" t="s">
        <v>40</v>
      </c>
      <c r="E50" s="9" t="s">
        <v>40</v>
      </c>
      <c r="F50" s="9" t="s">
        <v>40</v>
      </c>
      <c r="G50" s="9" t="s">
        <v>40</v>
      </c>
      <c r="H50" s="9" t="s">
        <v>40</v>
      </c>
      <c r="I50" s="9" t="s">
        <v>40</v>
      </c>
      <c r="J50" s="9" t="s">
        <v>40</v>
      </c>
      <c r="K50" s="9" t="s">
        <v>40</v>
      </c>
      <c r="L50" s="9" t="s">
        <v>40</v>
      </c>
      <c r="M50" s="9" t="s">
        <v>40</v>
      </c>
      <c r="N50" s="9" t="s">
        <v>40</v>
      </c>
      <c r="O50" s="9" t="s">
        <v>40</v>
      </c>
      <c r="P50" s="9" t="s">
        <v>40</v>
      </c>
      <c r="Q50" s="9" t="s">
        <v>40</v>
      </c>
      <c r="R50" s="9" t="s">
        <v>40</v>
      </c>
      <c r="S50" s="9" t="s">
        <v>40</v>
      </c>
      <c r="T50" s="9" t="s">
        <v>40</v>
      </c>
    </row>
    <row r="51" spans="1:20" ht="12.75">
      <c r="A51" s="40" t="s">
        <v>79</v>
      </c>
      <c r="B51" s="40"/>
      <c r="C51" s="8" t="s">
        <v>40</v>
      </c>
      <c r="D51" s="8" t="s">
        <v>40</v>
      </c>
      <c r="E51" s="8" t="s">
        <v>40</v>
      </c>
      <c r="F51" s="8" t="s">
        <v>40</v>
      </c>
      <c r="G51" s="8" t="s">
        <v>40</v>
      </c>
      <c r="H51" s="8" t="s">
        <v>40</v>
      </c>
      <c r="I51" s="8" t="s">
        <v>40</v>
      </c>
      <c r="J51" s="8" t="s">
        <v>40</v>
      </c>
      <c r="K51" s="8" t="s">
        <v>40</v>
      </c>
      <c r="L51" s="8" t="s">
        <v>40</v>
      </c>
      <c r="M51" s="8" t="s">
        <v>40</v>
      </c>
      <c r="N51" s="8" t="s">
        <v>40</v>
      </c>
      <c r="O51" s="8" t="s">
        <v>40</v>
      </c>
      <c r="P51" s="8" t="s">
        <v>40</v>
      </c>
      <c r="Q51" s="8" t="s">
        <v>40</v>
      </c>
      <c r="R51" s="6">
        <v>0</v>
      </c>
      <c r="S51" s="6">
        <v>0</v>
      </c>
      <c r="T51" s="6">
        <v>0</v>
      </c>
    </row>
    <row r="52" spans="1:20" ht="12.75">
      <c r="A52" s="39" t="s">
        <v>80</v>
      </c>
      <c r="B52" s="39"/>
      <c r="C52" s="9" t="s">
        <v>40</v>
      </c>
      <c r="D52" s="9" t="s">
        <v>40</v>
      </c>
      <c r="E52" s="9" t="s">
        <v>40</v>
      </c>
      <c r="F52" s="9" t="s">
        <v>40</v>
      </c>
      <c r="G52" s="9" t="s">
        <v>40</v>
      </c>
      <c r="H52" s="9" t="s">
        <v>40</v>
      </c>
      <c r="I52" s="9" t="s">
        <v>40</v>
      </c>
      <c r="J52" s="9" t="s">
        <v>40</v>
      </c>
      <c r="K52" s="9" t="s">
        <v>40</v>
      </c>
      <c r="L52" s="9" t="s">
        <v>40</v>
      </c>
      <c r="M52" s="9" t="s">
        <v>40</v>
      </c>
      <c r="N52" s="9" t="s">
        <v>40</v>
      </c>
      <c r="O52" s="9" t="s">
        <v>40</v>
      </c>
      <c r="P52" s="9" t="s">
        <v>40</v>
      </c>
      <c r="Q52" s="7">
        <v>0</v>
      </c>
      <c r="R52" s="7">
        <v>0</v>
      </c>
      <c r="S52" s="7">
        <v>0</v>
      </c>
      <c r="T52" s="7">
        <v>0</v>
      </c>
    </row>
    <row r="53" spans="1:20" ht="12.75">
      <c r="A53" s="40" t="s">
        <v>81</v>
      </c>
      <c r="B53" s="40"/>
      <c r="C53" s="6">
        <v>10110</v>
      </c>
      <c r="D53" s="6">
        <v>7094</v>
      </c>
      <c r="E53" s="6">
        <v>5684</v>
      </c>
      <c r="F53" s="6">
        <v>3227</v>
      </c>
      <c r="G53" s="6">
        <v>2097</v>
      </c>
      <c r="H53" s="6">
        <v>1618</v>
      </c>
      <c r="I53" s="6">
        <v>1093</v>
      </c>
      <c r="J53" s="6">
        <v>902</v>
      </c>
      <c r="K53" s="6">
        <v>700</v>
      </c>
      <c r="L53" s="6">
        <v>560</v>
      </c>
      <c r="M53" s="6">
        <v>476.286</v>
      </c>
      <c r="N53" s="6">
        <v>428.674</v>
      </c>
      <c r="O53" s="6">
        <v>434.512</v>
      </c>
      <c r="P53" s="6">
        <v>461.674</v>
      </c>
      <c r="Q53" s="6">
        <v>472.996</v>
      </c>
      <c r="R53" s="6">
        <v>261.587</v>
      </c>
      <c r="S53" s="6">
        <v>47.618</v>
      </c>
      <c r="T53" s="6">
        <v>9.621</v>
      </c>
    </row>
    <row r="54" spans="1:20" ht="12.75">
      <c r="A54" s="42" t="s">
        <v>82</v>
      </c>
      <c r="B54" s="42"/>
      <c r="C54" s="11">
        <v>28089</v>
      </c>
      <c r="D54" s="11">
        <v>22980</v>
      </c>
      <c r="E54" s="11">
        <v>19002</v>
      </c>
      <c r="F54" s="11">
        <v>14896</v>
      </c>
      <c r="G54" s="11">
        <v>10372</v>
      </c>
      <c r="H54" s="11">
        <v>7364</v>
      </c>
      <c r="I54" s="11">
        <v>4746</v>
      </c>
      <c r="J54" s="11">
        <v>3714</v>
      </c>
      <c r="K54" s="11">
        <v>2532</v>
      </c>
      <c r="L54" s="11">
        <v>1929</v>
      </c>
      <c r="M54" s="11">
        <v>1620.4</v>
      </c>
      <c r="N54" s="11">
        <v>1252.701</v>
      </c>
      <c r="O54" s="11">
        <v>1065.958</v>
      </c>
      <c r="P54" s="11">
        <v>921.414</v>
      </c>
      <c r="Q54" s="11">
        <v>974.956</v>
      </c>
      <c r="R54" s="11">
        <v>738.935</v>
      </c>
      <c r="S54" s="11">
        <v>161.575</v>
      </c>
      <c r="T54" s="11">
        <v>43.818</v>
      </c>
    </row>
    <row r="55" spans="1:20" ht="12.75">
      <c r="A55" s="40" t="s">
        <v>83</v>
      </c>
      <c r="B55" s="40"/>
      <c r="C55" s="6">
        <v>12489</v>
      </c>
      <c r="D55" s="6">
        <v>5181</v>
      </c>
      <c r="E55" s="6">
        <v>3830</v>
      </c>
      <c r="F55" s="6">
        <v>1415</v>
      </c>
      <c r="G55" s="6">
        <v>641</v>
      </c>
      <c r="H55" s="6">
        <v>252</v>
      </c>
      <c r="I55" s="6">
        <v>533</v>
      </c>
      <c r="J55" s="6">
        <v>1344</v>
      </c>
      <c r="K55" s="6">
        <v>1267</v>
      </c>
      <c r="L55" s="6">
        <v>1516</v>
      </c>
      <c r="M55" s="6">
        <v>1847.397</v>
      </c>
      <c r="N55" s="6">
        <v>1925.373</v>
      </c>
      <c r="O55" s="6">
        <v>2233.532</v>
      </c>
      <c r="P55" s="6">
        <v>2135.493</v>
      </c>
      <c r="Q55" s="6">
        <v>2127.467</v>
      </c>
      <c r="R55" s="6">
        <v>1466.338</v>
      </c>
      <c r="S55" s="6">
        <v>348.14</v>
      </c>
      <c r="T55" s="6">
        <v>76.702</v>
      </c>
    </row>
    <row r="56" spans="1:20" ht="12.75">
      <c r="A56" s="39" t="s">
        <v>84</v>
      </c>
      <c r="B56" s="39"/>
      <c r="C56" s="7">
        <v>8265</v>
      </c>
      <c r="D56" s="7">
        <v>3191</v>
      </c>
      <c r="E56" s="7">
        <v>3084</v>
      </c>
      <c r="F56" s="7">
        <v>255</v>
      </c>
      <c r="G56" s="7">
        <v>184</v>
      </c>
      <c r="H56" s="7">
        <v>109</v>
      </c>
      <c r="I56" s="7">
        <v>409</v>
      </c>
      <c r="J56" s="7">
        <v>1282</v>
      </c>
      <c r="K56" s="7">
        <v>1247</v>
      </c>
      <c r="L56" s="7">
        <v>1511</v>
      </c>
      <c r="M56" s="7">
        <v>1846.882</v>
      </c>
      <c r="N56" s="7">
        <v>1924.214</v>
      </c>
      <c r="O56" s="7">
        <v>2232.547</v>
      </c>
      <c r="P56" s="7">
        <v>2129</v>
      </c>
      <c r="Q56" s="7">
        <v>2102.627</v>
      </c>
      <c r="R56" s="7">
        <v>1444.874</v>
      </c>
      <c r="S56" s="7">
        <v>348.077</v>
      </c>
      <c r="T56" s="7">
        <v>76.521</v>
      </c>
    </row>
    <row r="57" spans="1:20" ht="12.75">
      <c r="A57" s="40" t="s">
        <v>85</v>
      </c>
      <c r="B57" s="40"/>
      <c r="C57" s="6">
        <v>8265</v>
      </c>
      <c r="D57" s="6">
        <v>3191</v>
      </c>
      <c r="E57" s="6">
        <v>3084</v>
      </c>
      <c r="F57" s="6">
        <v>255</v>
      </c>
      <c r="G57" s="6">
        <v>184</v>
      </c>
      <c r="H57" s="6">
        <v>109</v>
      </c>
      <c r="I57" s="6">
        <v>74</v>
      </c>
      <c r="J57" s="6">
        <v>33</v>
      </c>
      <c r="K57" s="6">
        <v>30</v>
      </c>
      <c r="L57" s="6">
        <v>31</v>
      </c>
      <c r="M57" s="6">
        <v>12.036</v>
      </c>
      <c r="N57" s="6">
        <v>4.743</v>
      </c>
      <c r="O57" s="6">
        <v>258.24</v>
      </c>
      <c r="P57" s="6">
        <v>270.406</v>
      </c>
      <c r="Q57" s="6">
        <v>202.357</v>
      </c>
      <c r="R57" s="8" t="s">
        <v>40</v>
      </c>
      <c r="S57" s="6">
        <v>348.077</v>
      </c>
      <c r="T57" s="6">
        <v>76.521</v>
      </c>
    </row>
    <row r="58" spans="1:20" ht="12.75">
      <c r="A58" s="39" t="s">
        <v>86</v>
      </c>
      <c r="B58" s="39"/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335</v>
      </c>
      <c r="J58" s="7">
        <v>1249</v>
      </c>
      <c r="K58" s="7">
        <v>1217</v>
      </c>
      <c r="L58" s="7">
        <v>1480</v>
      </c>
      <c r="M58" s="7">
        <v>1834.846</v>
      </c>
      <c r="N58" s="7">
        <v>1919.471</v>
      </c>
      <c r="O58" s="7">
        <v>1974.307</v>
      </c>
      <c r="P58" s="7">
        <v>1858.594</v>
      </c>
      <c r="Q58" s="7">
        <v>1900.27</v>
      </c>
      <c r="R58" s="9" t="s">
        <v>40</v>
      </c>
      <c r="S58" s="7">
        <v>0</v>
      </c>
      <c r="T58" s="7">
        <v>0</v>
      </c>
    </row>
    <row r="59" spans="1:20" ht="12.75">
      <c r="A59" s="40" t="s">
        <v>87</v>
      </c>
      <c r="B59" s="40"/>
      <c r="C59" s="6">
        <v>4224</v>
      </c>
      <c r="D59" s="6">
        <v>1990</v>
      </c>
      <c r="E59" s="6">
        <v>746</v>
      </c>
      <c r="F59" s="6">
        <v>1160</v>
      </c>
      <c r="G59" s="6">
        <v>457</v>
      </c>
      <c r="H59" s="6">
        <v>143</v>
      </c>
      <c r="I59" s="6">
        <v>124</v>
      </c>
      <c r="J59" s="6">
        <v>62</v>
      </c>
      <c r="K59" s="6">
        <v>20</v>
      </c>
      <c r="L59" s="6">
        <v>5</v>
      </c>
      <c r="M59" s="6">
        <v>0.515</v>
      </c>
      <c r="N59" s="6">
        <v>1.159</v>
      </c>
      <c r="O59" s="6">
        <v>0.985</v>
      </c>
      <c r="P59" s="6">
        <v>6.493</v>
      </c>
      <c r="Q59" s="6">
        <v>24.837</v>
      </c>
      <c r="R59" s="6">
        <v>21.464</v>
      </c>
      <c r="S59" s="6">
        <v>0.063</v>
      </c>
      <c r="T59" s="6">
        <v>0.181</v>
      </c>
    </row>
    <row r="60" spans="1:20" ht="12.75">
      <c r="A60" s="39" t="s">
        <v>88</v>
      </c>
      <c r="B60" s="39"/>
      <c r="C60" s="9" t="s">
        <v>40</v>
      </c>
      <c r="D60" s="9" t="s">
        <v>40</v>
      </c>
      <c r="E60" s="9" t="s">
        <v>40</v>
      </c>
      <c r="F60" s="7">
        <v>266</v>
      </c>
      <c r="G60" s="7">
        <v>243</v>
      </c>
      <c r="H60" s="7">
        <v>202</v>
      </c>
      <c r="I60" s="7">
        <v>144</v>
      </c>
      <c r="J60" s="7">
        <v>98</v>
      </c>
      <c r="K60" s="7">
        <v>75</v>
      </c>
      <c r="L60" s="9" t="s">
        <v>40</v>
      </c>
      <c r="M60" s="9" t="s">
        <v>40</v>
      </c>
      <c r="N60" s="9" t="s">
        <v>40</v>
      </c>
      <c r="O60" s="9" t="s">
        <v>40</v>
      </c>
      <c r="P60" s="9" t="s">
        <v>40</v>
      </c>
      <c r="Q60" s="9" t="s">
        <v>40</v>
      </c>
      <c r="R60" s="9" t="s">
        <v>40</v>
      </c>
      <c r="S60" s="9" t="s">
        <v>40</v>
      </c>
      <c r="T60" s="9" t="s">
        <v>40</v>
      </c>
    </row>
    <row r="61" spans="1:20" ht="12.75">
      <c r="A61" s="40" t="s">
        <v>89</v>
      </c>
      <c r="B61" s="40"/>
      <c r="C61" s="6">
        <v>0</v>
      </c>
      <c r="D61" s="6">
        <v>0</v>
      </c>
      <c r="E61" s="6">
        <v>0</v>
      </c>
      <c r="F61" s="6">
        <v>87</v>
      </c>
      <c r="G61" s="6">
        <v>34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2.75">
      <c r="A62" s="39" t="s">
        <v>90</v>
      </c>
      <c r="B62" s="39"/>
      <c r="C62" s="7">
        <v>1021</v>
      </c>
      <c r="D62" s="9" t="s">
        <v>40</v>
      </c>
      <c r="E62" s="9" t="s">
        <v>40</v>
      </c>
      <c r="F62" s="7">
        <v>-28</v>
      </c>
      <c r="G62" s="7">
        <v>-22</v>
      </c>
      <c r="H62" s="7">
        <v>-18</v>
      </c>
      <c r="I62" s="7">
        <v>-145</v>
      </c>
      <c r="J62" s="7">
        <v>-260</v>
      </c>
      <c r="K62" s="7">
        <v>-199</v>
      </c>
      <c r="L62" s="7">
        <v>-223</v>
      </c>
      <c r="M62" s="7">
        <v>-281.757</v>
      </c>
      <c r="N62" s="9" t="s">
        <v>40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1:20" ht="12.75">
      <c r="A63" s="40" t="s">
        <v>91</v>
      </c>
      <c r="B63" s="40"/>
      <c r="C63" s="6">
        <v>1021</v>
      </c>
      <c r="D63" s="8" t="s">
        <v>40</v>
      </c>
      <c r="E63" s="8" t="s">
        <v>40</v>
      </c>
      <c r="F63" s="8" t="s">
        <v>40</v>
      </c>
      <c r="G63" s="8" t="s">
        <v>40</v>
      </c>
      <c r="H63" s="8" t="s">
        <v>40</v>
      </c>
      <c r="I63" s="8" t="s">
        <v>40</v>
      </c>
      <c r="J63" s="8" t="s">
        <v>40</v>
      </c>
      <c r="K63" s="8" t="s">
        <v>40</v>
      </c>
      <c r="L63" s="8" t="s">
        <v>40</v>
      </c>
      <c r="M63" s="8" t="s">
        <v>40</v>
      </c>
      <c r="N63" s="8" t="s">
        <v>40</v>
      </c>
      <c r="O63" s="8" t="s">
        <v>40</v>
      </c>
      <c r="P63" s="8" t="s">
        <v>40</v>
      </c>
      <c r="Q63" s="8" t="s">
        <v>40</v>
      </c>
      <c r="R63" s="8" t="s">
        <v>40</v>
      </c>
      <c r="S63" s="8" t="s">
        <v>40</v>
      </c>
      <c r="T63" s="8" t="s">
        <v>40</v>
      </c>
    </row>
    <row r="64" spans="1:20" ht="12.75">
      <c r="A64" s="39" t="s">
        <v>92</v>
      </c>
      <c r="B64" s="39"/>
      <c r="C64" s="9" t="s">
        <v>40</v>
      </c>
      <c r="D64" s="9" t="s">
        <v>40</v>
      </c>
      <c r="E64" s="9" t="s">
        <v>40</v>
      </c>
      <c r="F64" s="7">
        <v>28</v>
      </c>
      <c r="G64" s="7">
        <v>22</v>
      </c>
      <c r="H64" s="7">
        <v>18</v>
      </c>
      <c r="I64" s="7">
        <v>145</v>
      </c>
      <c r="J64" s="7">
        <v>260</v>
      </c>
      <c r="K64" s="9" t="s">
        <v>40</v>
      </c>
      <c r="L64" s="7">
        <v>223</v>
      </c>
      <c r="M64" s="7">
        <v>281.757</v>
      </c>
      <c r="N64" s="9" t="s">
        <v>40</v>
      </c>
      <c r="O64" s="9" t="s">
        <v>40</v>
      </c>
      <c r="P64" s="9" t="s">
        <v>40</v>
      </c>
      <c r="Q64" s="9" t="s">
        <v>40</v>
      </c>
      <c r="R64" s="9" t="s">
        <v>40</v>
      </c>
      <c r="S64" s="9" t="s">
        <v>40</v>
      </c>
      <c r="T64" s="9" t="s">
        <v>40</v>
      </c>
    </row>
    <row r="65" spans="1:20" ht="12.75">
      <c r="A65" s="40" t="s">
        <v>93</v>
      </c>
      <c r="B65" s="40"/>
      <c r="C65" s="8" t="s">
        <v>40</v>
      </c>
      <c r="D65" s="8" t="s">
        <v>40</v>
      </c>
      <c r="E65" s="8" t="s">
        <v>40</v>
      </c>
      <c r="F65" s="8" t="s">
        <v>40</v>
      </c>
      <c r="G65" s="8" t="s">
        <v>40</v>
      </c>
      <c r="H65" s="8" t="s">
        <v>40</v>
      </c>
      <c r="I65" s="8" t="s">
        <v>40</v>
      </c>
      <c r="J65" s="8" t="s">
        <v>40</v>
      </c>
      <c r="K65" s="8" t="s">
        <v>40</v>
      </c>
      <c r="L65" s="8" t="s">
        <v>40</v>
      </c>
      <c r="M65" s="8" t="s">
        <v>40</v>
      </c>
      <c r="N65" s="8" t="s">
        <v>40</v>
      </c>
      <c r="O65" s="8" t="s">
        <v>40</v>
      </c>
      <c r="P65" s="8" t="s">
        <v>40</v>
      </c>
      <c r="Q65" s="8" t="s">
        <v>40</v>
      </c>
      <c r="R65" s="8" t="s">
        <v>40</v>
      </c>
      <c r="S65" s="8" t="s">
        <v>40</v>
      </c>
      <c r="T65" s="8" t="s">
        <v>40</v>
      </c>
    </row>
    <row r="66" spans="1:20" ht="12.75">
      <c r="A66" s="39" t="s">
        <v>94</v>
      </c>
      <c r="B66" s="39"/>
      <c r="C66" s="7">
        <v>2165</v>
      </c>
      <c r="D66" s="7">
        <v>2252</v>
      </c>
      <c r="E66" s="7">
        <v>1531</v>
      </c>
      <c r="F66" s="7">
        <v>857</v>
      </c>
      <c r="G66" s="7">
        <v>643</v>
      </c>
      <c r="H66" s="7">
        <v>738</v>
      </c>
      <c r="I66" s="7">
        <v>219</v>
      </c>
      <c r="J66" s="7">
        <v>132</v>
      </c>
      <c r="K66" s="7">
        <v>58</v>
      </c>
      <c r="L66" s="7">
        <v>5</v>
      </c>
      <c r="M66" s="7">
        <v>7.922</v>
      </c>
      <c r="N66" s="7">
        <v>20.066</v>
      </c>
      <c r="O66" s="7">
        <v>43.773</v>
      </c>
      <c r="P66" s="7">
        <v>20.64</v>
      </c>
      <c r="Q66" s="7">
        <v>-0.003</v>
      </c>
      <c r="R66" s="7">
        <v>0</v>
      </c>
      <c r="S66" s="7">
        <v>0</v>
      </c>
      <c r="T66" s="7">
        <v>0</v>
      </c>
    </row>
    <row r="67" spans="1:20" ht="12.75">
      <c r="A67" s="41" t="s">
        <v>95</v>
      </c>
      <c r="B67" s="41"/>
      <c r="C67" s="10">
        <v>43764</v>
      </c>
      <c r="D67" s="10">
        <v>30413</v>
      </c>
      <c r="E67" s="10">
        <v>24363</v>
      </c>
      <c r="F67" s="10">
        <v>17493</v>
      </c>
      <c r="G67" s="10">
        <v>11911</v>
      </c>
      <c r="H67" s="10">
        <v>8538</v>
      </c>
      <c r="I67" s="10">
        <v>5497</v>
      </c>
      <c r="J67" s="10">
        <v>5028</v>
      </c>
      <c r="K67" s="10">
        <v>3733</v>
      </c>
      <c r="L67" s="10">
        <v>3227</v>
      </c>
      <c r="M67" s="10">
        <v>3193.962</v>
      </c>
      <c r="N67" s="10">
        <v>3198.14</v>
      </c>
      <c r="O67" s="10">
        <v>3343.263</v>
      </c>
      <c r="P67" s="10">
        <v>3077.547</v>
      </c>
      <c r="Q67" s="10">
        <v>3102.42</v>
      </c>
      <c r="R67" s="10">
        <v>2205.273</v>
      </c>
      <c r="S67" s="10">
        <v>509.715</v>
      </c>
      <c r="T67" s="10">
        <v>120.52</v>
      </c>
    </row>
    <row r="68" spans="1:20" ht="12.75">
      <c r="A68" s="38" t="s">
        <v>96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2.75">
      <c r="A69" s="39" t="s">
        <v>97</v>
      </c>
      <c r="B69" s="39"/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</row>
    <row r="70" spans="1:20" ht="12.75">
      <c r="A70" s="40" t="s">
        <v>98</v>
      </c>
      <c r="B70" s="40"/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2.75">
      <c r="A71" s="39" t="s">
        <v>99</v>
      </c>
      <c r="B71" s="39"/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</row>
    <row r="72" spans="1:20" ht="12.75">
      <c r="A72" s="40" t="s">
        <v>100</v>
      </c>
      <c r="B72" s="40"/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2.75">
      <c r="A73" s="39" t="s">
        <v>101</v>
      </c>
      <c r="B73" s="39"/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</row>
    <row r="74" spans="1:20" ht="12.75">
      <c r="A74" s="40" t="s">
        <v>102</v>
      </c>
      <c r="B74" s="40"/>
      <c r="C74" s="6">
        <v>10741</v>
      </c>
      <c r="D74" s="6">
        <v>9746</v>
      </c>
      <c r="E74" s="6">
        <v>8192</v>
      </c>
      <c r="F74" s="6">
        <v>7757</v>
      </c>
      <c r="G74" s="6">
        <v>6864</v>
      </c>
      <c r="H74" s="6">
        <v>5257</v>
      </c>
      <c r="I74" s="6">
        <v>2672</v>
      </c>
      <c r="J74" s="6">
        <v>1197</v>
      </c>
      <c r="K74" s="6">
        <v>431</v>
      </c>
      <c r="L74" s="6">
        <v>246</v>
      </c>
      <c r="M74" s="6">
        <v>-227.211</v>
      </c>
      <c r="N74" s="6">
        <v>-1036.107</v>
      </c>
      <c r="O74" s="6">
        <v>-1352.814</v>
      </c>
      <c r="P74" s="6">
        <v>-1440</v>
      </c>
      <c r="Q74" s="6">
        <v>-967.251</v>
      </c>
      <c r="R74" s="6">
        <v>267.449</v>
      </c>
      <c r="S74" s="6">
        <v>139.844</v>
      </c>
      <c r="T74" s="6">
        <v>28.486</v>
      </c>
    </row>
    <row r="75" spans="1:20" ht="12.75">
      <c r="A75" s="39" t="s">
        <v>103</v>
      </c>
      <c r="B75" s="39"/>
      <c r="C75" s="7">
        <v>5</v>
      </c>
      <c r="D75" s="7">
        <v>5</v>
      </c>
      <c r="E75" s="7">
        <v>5</v>
      </c>
      <c r="F75" s="7">
        <v>5</v>
      </c>
      <c r="G75" s="7">
        <v>5</v>
      </c>
      <c r="H75" s="7">
        <v>5</v>
      </c>
      <c r="I75" s="7">
        <v>4</v>
      </c>
      <c r="J75" s="7">
        <v>4</v>
      </c>
      <c r="K75" s="7">
        <v>4</v>
      </c>
      <c r="L75" s="7">
        <v>4</v>
      </c>
      <c r="M75" s="7">
        <v>4.097</v>
      </c>
      <c r="N75" s="7">
        <v>4.034</v>
      </c>
      <c r="O75" s="7">
        <v>3.879</v>
      </c>
      <c r="P75" s="7">
        <v>3.732</v>
      </c>
      <c r="Q75" s="7">
        <v>3.571</v>
      </c>
      <c r="R75" s="7">
        <v>3.452</v>
      </c>
      <c r="S75" s="7">
        <v>1.593</v>
      </c>
      <c r="T75" s="7">
        <v>0.239</v>
      </c>
    </row>
    <row r="76" spans="1:20" ht="12.75">
      <c r="A76" s="40" t="s">
        <v>104</v>
      </c>
      <c r="B76" s="40"/>
      <c r="C76" s="6">
        <v>11135</v>
      </c>
      <c r="D76" s="6">
        <v>9573</v>
      </c>
      <c r="E76" s="6">
        <v>8347</v>
      </c>
      <c r="F76" s="6">
        <v>6990</v>
      </c>
      <c r="G76" s="6">
        <v>6325</v>
      </c>
      <c r="H76" s="6">
        <v>5736</v>
      </c>
      <c r="I76" s="6">
        <v>4121</v>
      </c>
      <c r="J76" s="6">
        <v>3063</v>
      </c>
      <c r="K76" s="6">
        <v>2517</v>
      </c>
      <c r="L76" s="6">
        <v>2263</v>
      </c>
      <c r="M76" s="6">
        <v>2124.598</v>
      </c>
      <c r="N76" s="6">
        <v>1899.398</v>
      </c>
      <c r="O76" s="6">
        <v>1649.946</v>
      </c>
      <c r="P76" s="6">
        <v>1462.769</v>
      </c>
      <c r="Q76" s="6">
        <v>1338.303</v>
      </c>
      <c r="R76" s="6">
        <v>1195.54</v>
      </c>
      <c r="S76" s="6">
        <v>300.13</v>
      </c>
      <c r="T76" s="6">
        <v>63.792</v>
      </c>
    </row>
    <row r="77" spans="1:20" ht="12.75">
      <c r="A77" s="39" t="s">
        <v>105</v>
      </c>
      <c r="B77" s="39"/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</row>
    <row r="78" spans="1:20" ht="12.75">
      <c r="A78" s="40" t="s">
        <v>106</v>
      </c>
      <c r="B78" s="40"/>
      <c r="C78" s="6">
        <v>-511</v>
      </c>
      <c r="D78" s="6">
        <v>-185</v>
      </c>
      <c r="E78" s="6">
        <v>-239</v>
      </c>
      <c r="F78" s="8" t="s">
        <v>40</v>
      </c>
      <c r="G78" s="8" t="s">
        <v>40</v>
      </c>
      <c r="H78" s="8" t="s">
        <v>40</v>
      </c>
      <c r="I78" s="6">
        <v>-1</v>
      </c>
      <c r="J78" s="6">
        <v>-1</v>
      </c>
      <c r="K78" s="6">
        <v>-2</v>
      </c>
      <c r="L78" s="8" t="s">
        <v>40</v>
      </c>
      <c r="M78" s="6">
        <v>-2.038</v>
      </c>
      <c r="N78" s="6">
        <v>-2.85</v>
      </c>
      <c r="O78" s="6">
        <v>-6.591</v>
      </c>
      <c r="P78" s="6">
        <v>-45.923</v>
      </c>
      <c r="Q78" s="6">
        <v>-15.824</v>
      </c>
      <c r="R78" s="6">
        <v>-49.515</v>
      </c>
      <c r="S78" s="6">
        <v>0.181</v>
      </c>
      <c r="T78" s="6">
        <v>-1.93</v>
      </c>
    </row>
    <row r="79" spans="1:20" ht="12.75">
      <c r="A79" s="39" t="s">
        <v>107</v>
      </c>
      <c r="B79" s="39"/>
      <c r="C79" s="9" t="s">
        <v>40</v>
      </c>
      <c r="D79" s="9" t="s">
        <v>40</v>
      </c>
      <c r="E79" s="9" t="s">
        <v>40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9" t="s">
        <v>40</v>
      </c>
      <c r="M79" s="7">
        <v>0</v>
      </c>
      <c r="N79" s="7">
        <v>0</v>
      </c>
      <c r="O79" s="7">
        <v>0</v>
      </c>
      <c r="P79" s="9" t="s">
        <v>40</v>
      </c>
      <c r="Q79" s="9" t="s">
        <v>40</v>
      </c>
      <c r="R79" s="9" t="s">
        <v>40</v>
      </c>
      <c r="S79" s="9" t="s">
        <v>40</v>
      </c>
      <c r="T79" s="9" t="s">
        <v>40</v>
      </c>
    </row>
    <row r="80" spans="1:20" ht="12.75">
      <c r="A80" s="40" t="s">
        <v>108</v>
      </c>
      <c r="B80" s="40"/>
      <c r="C80" s="6">
        <v>1949</v>
      </c>
      <c r="D80" s="6">
        <v>2190</v>
      </c>
      <c r="E80" s="6">
        <v>1916</v>
      </c>
      <c r="F80" s="6">
        <v>1955</v>
      </c>
      <c r="G80" s="6">
        <v>1324</v>
      </c>
      <c r="H80" s="6">
        <v>172</v>
      </c>
      <c r="I80" s="6">
        <v>-730</v>
      </c>
      <c r="J80" s="6">
        <v>-1375</v>
      </c>
      <c r="K80" s="6">
        <v>-1837</v>
      </c>
      <c r="L80" s="6">
        <v>-2027</v>
      </c>
      <c r="M80" s="6">
        <v>-2385.977</v>
      </c>
      <c r="N80" s="6">
        <v>-2974.428</v>
      </c>
      <c r="O80" s="6">
        <v>-3009.71</v>
      </c>
      <c r="P80" s="6">
        <v>-2860.578</v>
      </c>
      <c r="Q80" s="6">
        <v>-2293.301</v>
      </c>
      <c r="R80" s="6">
        <v>-882.028</v>
      </c>
      <c r="S80" s="6">
        <v>-162.06</v>
      </c>
      <c r="T80" s="6">
        <v>-33.615</v>
      </c>
    </row>
    <row r="81" spans="1:20" ht="12.75">
      <c r="A81" s="39" t="s">
        <v>109</v>
      </c>
      <c r="B81" s="39"/>
      <c r="C81" s="9" t="s">
        <v>40</v>
      </c>
      <c r="D81" s="9" t="s">
        <v>40</v>
      </c>
      <c r="E81" s="9" t="s">
        <v>40</v>
      </c>
      <c r="F81" s="9" t="s">
        <v>40</v>
      </c>
      <c r="G81" s="9" t="s">
        <v>40</v>
      </c>
      <c r="H81" s="9" t="s">
        <v>40</v>
      </c>
      <c r="I81" s="9" t="s">
        <v>40</v>
      </c>
      <c r="J81" s="9" t="s">
        <v>40</v>
      </c>
      <c r="K81" s="9" t="s">
        <v>40</v>
      </c>
      <c r="L81" s="9" t="s">
        <v>40</v>
      </c>
      <c r="M81" s="9" t="s">
        <v>40</v>
      </c>
      <c r="N81" s="9" t="s">
        <v>40</v>
      </c>
      <c r="O81" s="9" t="s">
        <v>40</v>
      </c>
      <c r="P81" s="9" t="s">
        <v>40</v>
      </c>
      <c r="Q81" s="9" t="s">
        <v>40</v>
      </c>
      <c r="R81" s="9" t="s">
        <v>40</v>
      </c>
      <c r="S81" s="9" t="s">
        <v>40</v>
      </c>
      <c r="T81" s="9" t="s">
        <v>40</v>
      </c>
    </row>
    <row r="82" spans="1:20" ht="12.75">
      <c r="A82" s="40" t="s">
        <v>110</v>
      </c>
      <c r="B82" s="40"/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2.75">
      <c r="A83" s="39" t="s">
        <v>111</v>
      </c>
      <c r="B83" s="39"/>
      <c r="C83" s="7">
        <v>0</v>
      </c>
      <c r="D83" s="7">
        <v>0</v>
      </c>
      <c r="E83" s="7">
        <v>0</v>
      </c>
      <c r="F83" s="7">
        <v>-326</v>
      </c>
      <c r="G83" s="7">
        <v>-203</v>
      </c>
      <c r="H83" s="7">
        <v>-66</v>
      </c>
      <c r="I83" s="7">
        <v>-128</v>
      </c>
      <c r="J83" s="7">
        <v>-1</v>
      </c>
      <c r="K83" s="7">
        <v>2</v>
      </c>
      <c r="L83" s="7">
        <v>11</v>
      </c>
      <c r="M83" s="7">
        <v>22.768</v>
      </c>
      <c r="N83" s="7">
        <v>17.412</v>
      </c>
      <c r="O83" s="7">
        <v>-8.183</v>
      </c>
      <c r="P83" s="9" t="s">
        <v>40</v>
      </c>
      <c r="Q83" s="9" t="s">
        <v>40</v>
      </c>
      <c r="R83" s="9" t="s">
        <v>40</v>
      </c>
      <c r="S83" s="9" t="s">
        <v>40</v>
      </c>
      <c r="T83" s="7">
        <v>0</v>
      </c>
    </row>
    <row r="84" spans="1:20" ht="12.75">
      <c r="A84" s="40" t="s">
        <v>112</v>
      </c>
      <c r="B84" s="40"/>
      <c r="C84" s="6">
        <v>0</v>
      </c>
      <c r="D84" s="6">
        <v>0</v>
      </c>
      <c r="E84" s="6">
        <v>0</v>
      </c>
      <c r="F84" s="6">
        <v>10</v>
      </c>
      <c r="G84" s="6">
        <v>13</v>
      </c>
      <c r="H84" s="6">
        <v>10</v>
      </c>
      <c r="I84" s="6">
        <v>6</v>
      </c>
      <c r="J84" s="6">
        <v>7</v>
      </c>
      <c r="K84" s="6">
        <v>-1</v>
      </c>
      <c r="L84" s="6">
        <v>-5</v>
      </c>
      <c r="M84" s="6">
        <v>9.341</v>
      </c>
      <c r="N84" s="6">
        <v>20.327</v>
      </c>
      <c r="O84" s="6">
        <v>17.845</v>
      </c>
      <c r="P84" s="8" t="s">
        <v>40</v>
      </c>
      <c r="Q84" s="8" t="s">
        <v>40</v>
      </c>
      <c r="R84" s="8" t="s">
        <v>40</v>
      </c>
      <c r="S84" s="8" t="s">
        <v>40</v>
      </c>
      <c r="T84" s="6">
        <v>0</v>
      </c>
    </row>
    <row r="85" spans="1:20" ht="12.75">
      <c r="A85" s="39" t="s">
        <v>113</v>
      </c>
      <c r="B85" s="39"/>
      <c r="C85" s="7">
        <v>1837</v>
      </c>
      <c r="D85" s="7">
        <v>1837</v>
      </c>
      <c r="E85" s="7">
        <v>1837</v>
      </c>
      <c r="F85" s="7">
        <v>877</v>
      </c>
      <c r="G85" s="7">
        <v>600</v>
      </c>
      <c r="H85" s="7">
        <v>600</v>
      </c>
      <c r="I85" s="7">
        <v>600</v>
      </c>
      <c r="J85" s="7">
        <v>500</v>
      </c>
      <c r="K85" s="7">
        <v>252</v>
      </c>
      <c r="L85" s="9" t="s">
        <v>40</v>
      </c>
      <c r="M85" s="9" t="s">
        <v>40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</row>
    <row r="86" spans="1:20" ht="12.75">
      <c r="A86" s="41" t="s">
        <v>114</v>
      </c>
      <c r="B86" s="41"/>
      <c r="C86" s="10">
        <v>10741</v>
      </c>
      <c r="D86" s="10">
        <v>9746</v>
      </c>
      <c r="E86" s="10">
        <v>8192</v>
      </c>
      <c r="F86" s="10">
        <v>7757</v>
      </c>
      <c r="G86" s="10">
        <v>6864</v>
      </c>
      <c r="H86" s="10">
        <v>5257</v>
      </c>
      <c r="I86" s="10">
        <v>2672</v>
      </c>
      <c r="J86" s="10">
        <v>1197</v>
      </c>
      <c r="K86" s="10">
        <v>431</v>
      </c>
      <c r="L86" s="10">
        <v>246</v>
      </c>
      <c r="M86" s="10">
        <v>-227.211</v>
      </c>
      <c r="N86" s="10">
        <v>-1036.107</v>
      </c>
      <c r="O86" s="10">
        <v>-1352.814</v>
      </c>
      <c r="P86" s="10">
        <v>-1440</v>
      </c>
      <c r="Q86" s="10">
        <v>-967.251</v>
      </c>
      <c r="R86" s="10">
        <v>267.449</v>
      </c>
      <c r="S86" s="10">
        <v>139.844</v>
      </c>
      <c r="T86" s="10">
        <v>28.486</v>
      </c>
    </row>
    <row r="87" spans="1:20" ht="12.75">
      <c r="A87" s="42" t="s">
        <v>115</v>
      </c>
      <c r="B87" s="42"/>
      <c r="C87" s="11">
        <v>54505</v>
      </c>
      <c r="D87" s="11">
        <v>40159</v>
      </c>
      <c r="E87" s="11">
        <v>32555</v>
      </c>
      <c r="F87" s="11">
        <v>25250</v>
      </c>
      <c r="G87" s="11">
        <v>18775</v>
      </c>
      <c r="H87" s="11">
        <v>13795</v>
      </c>
      <c r="I87" s="11">
        <v>8169</v>
      </c>
      <c r="J87" s="11">
        <v>6225</v>
      </c>
      <c r="K87" s="11">
        <v>4164</v>
      </c>
      <c r="L87" s="11">
        <v>3473</v>
      </c>
      <c r="M87" s="11">
        <v>2966.751</v>
      </c>
      <c r="N87" s="11">
        <v>2162.033</v>
      </c>
      <c r="O87" s="11">
        <v>1990.449</v>
      </c>
      <c r="P87" s="11">
        <v>1637.547</v>
      </c>
      <c r="Q87" s="11">
        <v>2135.169</v>
      </c>
      <c r="R87" s="11">
        <v>2472.722</v>
      </c>
      <c r="S87" s="11">
        <v>649.559</v>
      </c>
      <c r="T87" s="11">
        <v>149.006</v>
      </c>
    </row>
    <row r="88" spans="1:20" ht="12.75">
      <c r="A88" s="40" t="s">
        <v>116</v>
      </c>
      <c r="B88" s="40"/>
      <c r="C88" s="6">
        <v>465</v>
      </c>
      <c r="D88" s="6">
        <v>459</v>
      </c>
      <c r="E88" s="6">
        <v>454</v>
      </c>
      <c r="F88" s="6">
        <v>455</v>
      </c>
      <c r="G88" s="6">
        <v>451</v>
      </c>
      <c r="H88" s="6">
        <v>444</v>
      </c>
      <c r="I88" s="6">
        <v>428</v>
      </c>
      <c r="J88" s="6">
        <v>416</v>
      </c>
      <c r="K88" s="6">
        <v>414</v>
      </c>
      <c r="L88" s="6">
        <v>416</v>
      </c>
      <c r="M88" s="6">
        <v>409.711</v>
      </c>
      <c r="N88" s="6">
        <v>403.354</v>
      </c>
      <c r="O88" s="6">
        <v>387.906</v>
      </c>
      <c r="P88" s="6">
        <v>373.218</v>
      </c>
      <c r="Q88" s="6">
        <v>357.14</v>
      </c>
      <c r="R88" s="6">
        <v>345.155</v>
      </c>
      <c r="S88" s="6">
        <v>318.534</v>
      </c>
      <c r="T88" s="6">
        <v>287.246028</v>
      </c>
    </row>
  </sheetData>
  <sheetProtection/>
  <mergeCells count="85">
    <mergeCell ref="A88:B88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T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T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F1"/>
    <mergeCell ref="F3:G3"/>
    <mergeCell ref="F4:G4"/>
    <mergeCell ref="A6:T6"/>
    <mergeCell ref="A8:T8"/>
    <mergeCell ref="A9:B9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B50" sqref="B50"/>
    </sheetView>
  </sheetViews>
  <sheetFormatPr defaultColWidth="9.140625" defaultRowHeight="12.75"/>
  <cols>
    <col min="1" max="20" width="16.00390625" style="0" customWidth="1"/>
  </cols>
  <sheetData>
    <row r="1" spans="1:6" ht="18" customHeight="1">
      <c r="A1" s="36" t="s">
        <v>0</v>
      </c>
      <c r="B1" s="36"/>
      <c r="C1" s="36"/>
      <c r="D1" s="36"/>
      <c r="E1" s="36"/>
      <c r="F1" s="36"/>
    </row>
    <row r="3" spans="1:11" ht="12.75">
      <c r="A3" s="1" t="s">
        <v>1</v>
      </c>
      <c r="B3" s="2" t="s">
        <v>2</v>
      </c>
      <c r="C3" s="1" t="s">
        <v>3</v>
      </c>
      <c r="D3" s="2" t="s">
        <v>4</v>
      </c>
      <c r="E3" s="1" t="s">
        <v>5</v>
      </c>
      <c r="F3" s="37" t="s">
        <v>6</v>
      </c>
      <c r="G3" s="37"/>
      <c r="H3" s="1" t="s">
        <v>7</v>
      </c>
      <c r="I3" s="3">
        <v>312640.8</v>
      </c>
      <c r="J3" s="1" t="s">
        <v>8</v>
      </c>
      <c r="K3" s="4">
        <v>1000000</v>
      </c>
    </row>
    <row r="4" spans="1:9" ht="12.75">
      <c r="A4" s="1" t="s">
        <v>9</v>
      </c>
      <c r="B4" s="2" t="s">
        <v>10</v>
      </c>
      <c r="C4" s="1" t="s">
        <v>11</v>
      </c>
      <c r="D4" s="2" t="s">
        <v>12</v>
      </c>
      <c r="E4" s="1" t="s">
        <v>13</v>
      </c>
      <c r="F4" s="37" t="s">
        <v>14</v>
      </c>
      <c r="G4" s="37"/>
      <c r="H4" s="1" t="s">
        <v>15</v>
      </c>
      <c r="I4" s="3">
        <v>467.71</v>
      </c>
    </row>
    <row r="6" spans="1:20" ht="12.75">
      <c r="A6" s="38" t="s">
        <v>117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3:20" ht="33.75"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23</v>
      </c>
      <c r="J7" s="5" t="s">
        <v>24</v>
      </c>
      <c r="K7" s="5" t="s">
        <v>25</v>
      </c>
      <c r="L7" s="5" t="s">
        <v>26</v>
      </c>
      <c r="M7" s="5" t="s">
        <v>27</v>
      </c>
      <c r="N7" s="5" t="s">
        <v>28</v>
      </c>
      <c r="O7" s="5" t="s">
        <v>29</v>
      </c>
      <c r="P7" s="5" t="s">
        <v>30</v>
      </c>
      <c r="Q7" s="5" t="s">
        <v>31</v>
      </c>
      <c r="R7" s="5" t="s">
        <v>32</v>
      </c>
      <c r="S7" s="5" t="s">
        <v>33</v>
      </c>
      <c r="T7" s="5" t="s">
        <v>34</v>
      </c>
    </row>
    <row r="8" spans="1:20" ht="12.75">
      <c r="A8" s="38" t="s">
        <v>118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2.75">
      <c r="A9" s="39" t="s">
        <v>119</v>
      </c>
      <c r="B9" s="39"/>
      <c r="C9" s="7">
        <v>88988</v>
      </c>
      <c r="D9" s="7">
        <v>74452</v>
      </c>
      <c r="E9" s="7">
        <v>61093</v>
      </c>
      <c r="F9" s="7">
        <v>48077</v>
      </c>
      <c r="G9" s="7">
        <v>34204</v>
      </c>
      <c r="H9" s="7">
        <v>24509</v>
      </c>
      <c r="I9" s="7">
        <v>19166</v>
      </c>
      <c r="J9" s="7">
        <v>14835</v>
      </c>
      <c r="K9" s="7">
        <v>10711</v>
      </c>
      <c r="L9" s="7">
        <v>8490</v>
      </c>
      <c r="M9" s="7">
        <v>6921.124</v>
      </c>
      <c r="N9" s="7">
        <v>5263.699</v>
      </c>
      <c r="O9" s="7">
        <v>3932.936</v>
      </c>
      <c r="P9" s="7">
        <v>3122.433</v>
      </c>
      <c r="Q9" s="7">
        <v>2761.983</v>
      </c>
      <c r="R9" s="7">
        <v>1639.839</v>
      </c>
      <c r="S9" s="7">
        <v>609.996</v>
      </c>
      <c r="T9" s="7">
        <v>147.758</v>
      </c>
    </row>
    <row r="10" spans="1:20" ht="12.75">
      <c r="A10" s="40" t="s">
        <v>120</v>
      </c>
      <c r="B10" s="40"/>
      <c r="C10" s="6">
        <v>88810</v>
      </c>
      <c r="D10" s="6">
        <v>73707</v>
      </c>
      <c r="E10" s="6">
        <v>60417</v>
      </c>
      <c r="F10" s="6">
        <v>47215</v>
      </c>
      <c r="G10" s="6">
        <v>32798</v>
      </c>
      <c r="H10" s="6">
        <v>23380</v>
      </c>
      <c r="I10" s="6">
        <v>18324</v>
      </c>
      <c r="J10" s="6">
        <v>14180</v>
      </c>
      <c r="K10" s="6">
        <v>10322</v>
      </c>
      <c r="L10" s="6">
        <v>8018</v>
      </c>
      <c r="M10" s="6">
        <v>6485.746</v>
      </c>
      <c r="N10" s="6">
        <v>4992.964</v>
      </c>
      <c r="O10" s="6">
        <v>3827.239</v>
      </c>
      <c r="P10" s="6">
        <v>3353.105</v>
      </c>
      <c r="Q10" s="6">
        <v>3425.552</v>
      </c>
      <c r="R10" s="6">
        <v>2237.522</v>
      </c>
      <c r="S10" s="6">
        <v>671.784</v>
      </c>
      <c r="T10" s="6">
        <v>176.967</v>
      </c>
    </row>
    <row r="11" spans="1:20" ht="12.75">
      <c r="A11" s="39" t="s">
        <v>121</v>
      </c>
      <c r="B11" s="39"/>
      <c r="C11" s="7">
        <v>57825</v>
      </c>
      <c r="D11" s="7">
        <v>50760</v>
      </c>
      <c r="E11" s="7">
        <v>43975</v>
      </c>
      <c r="F11" s="7">
        <v>36354</v>
      </c>
      <c r="G11" s="7">
        <v>26009</v>
      </c>
      <c r="H11" s="7">
        <v>18594</v>
      </c>
      <c r="I11" s="7">
        <v>14585</v>
      </c>
      <c r="J11" s="7">
        <v>11224</v>
      </c>
      <c r="K11" s="7">
        <v>8060</v>
      </c>
      <c r="L11" s="7">
        <v>6335</v>
      </c>
      <c r="M11" s="7">
        <v>5243.403</v>
      </c>
      <c r="N11" s="7">
        <v>3930.973</v>
      </c>
      <c r="O11" s="7">
        <v>2858.044</v>
      </c>
      <c r="P11" s="7">
        <v>2239.166</v>
      </c>
      <c r="Q11" s="7">
        <v>2021.746</v>
      </c>
      <c r="R11" s="7">
        <v>1312.388</v>
      </c>
      <c r="S11" s="7">
        <v>466.463</v>
      </c>
      <c r="T11" s="7">
        <v>115.557</v>
      </c>
    </row>
    <row r="12" spans="1:20" ht="12.75">
      <c r="A12" s="40" t="s">
        <v>122</v>
      </c>
      <c r="B12" s="40"/>
      <c r="C12" s="6">
        <v>25925</v>
      </c>
      <c r="D12" s="6">
        <v>19412</v>
      </c>
      <c r="E12" s="6">
        <v>14287</v>
      </c>
      <c r="F12" s="6">
        <v>9773</v>
      </c>
      <c r="G12" s="6">
        <v>6131</v>
      </c>
      <c r="H12" s="6">
        <v>4300</v>
      </c>
      <c r="I12" s="6">
        <v>3452</v>
      </c>
      <c r="J12" s="6">
        <v>2689</v>
      </c>
      <c r="K12" s="6">
        <v>2057</v>
      </c>
      <c r="L12" s="6">
        <v>1560</v>
      </c>
      <c r="M12" s="6">
        <v>1169.536</v>
      </c>
      <c r="N12" s="6">
        <v>983.681</v>
      </c>
      <c r="O12" s="6">
        <v>881.443</v>
      </c>
      <c r="P12" s="6">
        <v>848.197</v>
      </c>
      <c r="Q12" s="6">
        <v>997.574</v>
      </c>
      <c r="R12" s="6">
        <v>673.634</v>
      </c>
      <c r="S12" s="6">
        <v>195.629</v>
      </c>
      <c r="T12" s="6">
        <v>58.022</v>
      </c>
    </row>
    <row r="13" spans="1:20" ht="12.75">
      <c r="A13" s="39" t="s">
        <v>123</v>
      </c>
      <c r="B13" s="39"/>
      <c r="C13" s="7">
        <v>4927</v>
      </c>
      <c r="D13" s="7">
        <v>3421</v>
      </c>
      <c r="E13" s="7">
        <v>2159</v>
      </c>
      <c r="F13" s="7">
        <v>1083</v>
      </c>
      <c r="G13" s="7">
        <v>657</v>
      </c>
      <c r="H13" s="7">
        <v>432</v>
      </c>
      <c r="I13" s="7">
        <v>340</v>
      </c>
      <c r="J13" s="7">
        <v>271</v>
      </c>
      <c r="K13" s="7">
        <v>205</v>
      </c>
      <c r="L13" s="7">
        <v>121</v>
      </c>
      <c r="M13" s="7">
        <v>75.724</v>
      </c>
      <c r="N13" s="7">
        <v>78.31</v>
      </c>
      <c r="O13" s="7">
        <v>87.752</v>
      </c>
      <c r="P13" s="7">
        <v>265.742</v>
      </c>
      <c r="Q13" s="7">
        <v>406.232</v>
      </c>
      <c r="R13" s="7">
        <v>251.5</v>
      </c>
      <c r="S13" s="7">
        <v>9.692</v>
      </c>
      <c r="T13" s="7">
        <v>3.388</v>
      </c>
    </row>
    <row r="14" spans="1:20" ht="12.75">
      <c r="A14" s="40" t="s">
        <v>124</v>
      </c>
      <c r="B14" s="40"/>
      <c r="C14" s="6">
        <v>4746</v>
      </c>
      <c r="D14" s="6">
        <v>3253</v>
      </c>
      <c r="E14" s="6">
        <v>1996</v>
      </c>
      <c r="F14" s="6">
        <v>934</v>
      </c>
      <c r="G14" s="6">
        <v>552</v>
      </c>
      <c r="H14" s="6">
        <v>384</v>
      </c>
      <c r="I14" s="6">
        <v>311</v>
      </c>
      <c r="J14" s="6">
        <v>258</v>
      </c>
      <c r="K14" s="6">
        <v>195</v>
      </c>
      <c r="L14" s="6">
        <v>116</v>
      </c>
      <c r="M14" s="6">
        <v>75.724</v>
      </c>
      <c r="N14" s="6">
        <v>75.558</v>
      </c>
      <c r="O14" s="6">
        <v>82.274</v>
      </c>
      <c r="P14" s="6">
        <v>84.709</v>
      </c>
      <c r="Q14" s="6">
        <v>84.46</v>
      </c>
      <c r="R14" s="6">
        <v>36.806</v>
      </c>
      <c r="S14" s="8" t="s">
        <v>40</v>
      </c>
      <c r="T14" s="8" t="s">
        <v>40</v>
      </c>
    </row>
    <row r="15" spans="1:20" ht="12.75">
      <c r="A15" s="39" t="s">
        <v>125</v>
      </c>
      <c r="B15" s="39"/>
      <c r="C15" s="7">
        <v>181</v>
      </c>
      <c r="D15" s="7">
        <v>168</v>
      </c>
      <c r="E15" s="7">
        <v>163</v>
      </c>
      <c r="F15" s="7">
        <v>149</v>
      </c>
      <c r="G15" s="7">
        <v>105</v>
      </c>
      <c r="H15" s="7">
        <v>48</v>
      </c>
      <c r="I15" s="7">
        <v>29</v>
      </c>
      <c r="J15" s="7">
        <v>13</v>
      </c>
      <c r="K15" s="7">
        <v>10</v>
      </c>
      <c r="L15" s="7">
        <v>5</v>
      </c>
      <c r="M15" s="9" t="s">
        <v>40</v>
      </c>
      <c r="N15" s="7">
        <v>2.752</v>
      </c>
      <c r="O15" s="7">
        <v>5.478</v>
      </c>
      <c r="P15" s="7">
        <v>181.033</v>
      </c>
      <c r="Q15" s="7">
        <v>321.772</v>
      </c>
      <c r="R15" s="7">
        <v>214.694</v>
      </c>
      <c r="S15" s="9" t="s">
        <v>40</v>
      </c>
      <c r="T15" s="9" t="s">
        <v>40</v>
      </c>
    </row>
    <row r="16" spans="1:20" ht="12.75">
      <c r="A16" s="40" t="s">
        <v>126</v>
      </c>
      <c r="B16" s="40"/>
      <c r="C16" s="6">
        <v>0</v>
      </c>
      <c r="D16" s="8" t="s">
        <v>40</v>
      </c>
      <c r="E16" s="8" t="s">
        <v>40</v>
      </c>
      <c r="F16" s="8" t="s">
        <v>40</v>
      </c>
      <c r="G16" s="8" t="s">
        <v>40</v>
      </c>
      <c r="H16" s="8" t="s">
        <v>40</v>
      </c>
      <c r="I16" s="8" t="s">
        <v>40</v>
      </c>
      <c r="J16" s="8" t="s">
        <v>40</v>
      </c>
      <c r="K16" s="8" t="s">
        <v>40</v>
      </c>
      <c r="L16" s="8" t="s">
        <v>40</v>
      </c>
      <c r="M16" s="8" t="s">
        <v>40</v>
      </c>
      <c r="N16" s="8" t="s">
        <v>40</v>
      </c>
      <c r="O16" s="8" t="s">
        <v>40</v>
      </c>
      <c r="P16" s="8" t="s">
        <v>40</v>
      </c>
      <c r="Q16" s="8" t="s">
        <v>40</v>
      </c>
      <c r="R16" s="8" t="s">
        <v>40</v>
      </c>
      <c r="S16" s="8" t="s">
        <v>40</v>
      </c>
      <c r="T16" s="8" t="s">
        <v>40</v>
      </c>
    </row>
    <row r="17" spans="1:20" ht="12.75">
      <c r="A17" s="39" t="s">
        <v>127</v>
      </c>
      <c r="B17" s="39"/>
      <c r="C17" s="7">
        <v>133</v>
      </c>
      <c r="D17" s="7">
        <v>114</v>
      </c>
      <c r="E17" s="7">
        <v>-4</v>
      </c>
      <c r="F17" s="7">
        <v>5</v>
      </c>
      <c r="G17" s="7">
        <v>1</v>
      </c>
      <c r="H17" s="7">
        <v>54</v>
      </c>
      <c r="I17" s="7">
        <v>-53</v>
      </c>
      <c r="J17" s="7">
        <v>-4</v>
      </c>
      <c r="K17" s="7">
        <v>0</v>
      </c>
      <c r="L17" s="7">
        <v>2</v>
      </c>
      <c r="M17" s="7">
        <v>-2.917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40" t="s">
        <v>128</v>
      </c>
      <c r="B18" s="40"/>
      <c r="C18" s="6">
        <v>178</v>
      </c>
      <c r="D18" s="6">
        <v>745</v>
      </c>
      <c r="E18" s="6">
        <v>676</v>
      </c>
      <c r="F18" s="6">
        <v>862</v>
      </c>
      <c r="G18" s="6">
        <v>1406</v>
      </c>
      <c r="H18" s="6">
        <v>1129</v>
      </c>
      <c r="I18" s="6">
        <v>842</v>
      </c>
      <c r="J18" s="6">
        <v>655</v>
      </c>
      <c r="K18" s="6">
        <v>389</v>
      </c>
      <c r="L18" s="6">
        <v>472</v>
      </c>
      <c r="M18" s="6">
        <v>435.378</v>
      </c>
      <c r="N18" s="6">
        <v>270.735</v>
      </c>
      <c r="O18" s="6">
        <v>105.697</v>
      </c>
      <c r="P18" s="6">
        <v>-230.672</v>
      </c>
      <c r="Q18" s="6">
        <v>-663.569</v>
      </c>
      <c r="R18" s="6">
        <v>-597.683</v>
      </c>
      <c r="S18" s="6">
        <v>-61.788</v>
      </c>
      <c r="T18" s="6">
        <v>-29.209</v>
      </c>
    </row>
    <row r="19" spans="1:20" ht="12.75">
      <c r="A19" s="39" t="s">
        <v>129</v>
      </c>
      <c r="B19" s="39"/>
      <c r="C19" s="7">
        <v>0</v>
      </c>
      <c r="D19" s="9" t="s">
        <v>40</v>
      </c>
      <c r="E19" s="7">
        <v>0</v>
      </c>
      <c r="F19" s="9" t="s">
        <v>40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11.672</v>
      </c>
      <c r="N19" s="7">
        <v>2</v>
      </c>
      <c r="O19" s="9" t="s">
        <v>40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 ht="12.75">
      <c r="A20" s="40" t="s">
        <v>130</v>
      </c>
      <c r="B20" s="40"/>
      <c r="C20" s="6">
        <v>0</v>
      </c>
      <c r="D20" s="8" t="s">
        <v>40</v>
      </c>
      <c r="E20" s="6">
        <v>0</v>
      </c>
      <c r="F20" s="8" t="s">
        <v>40</v>
      </c>
      <c r="G20" s="6">
        <v>0</v>
      </c>
      <c r="H20" s="6">
        <v>0</v>
      </c>
      <c r="I20" s="6">
        <v>0</v>
      </c>
      <c r="J20" s="6">
        <v>0</v>
      </c>
      <c r="K20" s="6">
        <v>6</v>
      </c>
      <c r="L20" s="6">
        <v>46</v>
      </c>
      <c r="M20" s="6">
        <v>4</v>
      </c>
      <c r="N20" s="6">
        <v>31.849</v>
      </c>
      <c r="O20" s="6">
        <v>49.674</v>
      </c>
      <c r="P20" s="6">
        <v>181.585</v>
      </c>
      <c r="Q20" s="6">
        <v>200.311</v>
      </c>
      <c r="R20" s="6">
        <v>8.072</v>
      </c>
      <c r="S20" s="6">
        <v>50.172</v>
      </c>
      <c r="T20" s="6">
        <v>0</v>
      </c>
    </row>
    <row r="21" spans="1:20" ht="12.75">
      <c r="A21" s="39" t="s">
        <v>131</v>
      </c>
      <c r="B21" s="39"/>
      <c r="C21" s="7">
        <v>39</v>
      </c>
      <c r="D21" s="7">
        <v>38</v>
      </c>
      <c r="E21" s="7">
        <v>40</v>
      </c>
      <c r="F21" s="7">
        <v>61</v>
      </c>
      <c r="G21" s="7">
        <v>51</v>
      </c>
      <c r="H21" s="7">
        <v>37</v>
      </c>
      <c r="I21" s="7">
        <v>83</v>
      </c>
      <c r="J21" s="7">
        <v>90</v>
      </c>
      <c r="K21" s="7">
        <v>59</v>
      </c>
      <c r="L21" s="7">
        <v>44</v>
      </c>
      <c r="M21" s="7">
        <v>28.197</v>
      </c>
      <c r="N21" s="7">
        <v>21.955</v>
      </c>
      <c r="O21" s="7">
        <v>23.687</v>
      </c>
      <c r="P21" s="7">
        <v>29.103</v>
      </c>
      <c r="Q21" s="7">
        <v>40.821</v>
      </c>
      <c r="R21" s="7">
        <v>45.451</v>
      </c>
      <c r="S21" s="7">
        <v>14.053</v>
      </c>
      <c r="T21" s="7">
        <v>1.898</v>
      </c>
    </row>
    <row r="22" spans="1:20" ht="12.75">
      <c r="A22" s="40" t="s">
        <v>132</v>
      </c>
      <c r="B22" s="40"/>
      <c r="C22" s="6">
        <v>210</v>
      </c>
      <c r="D22" s="6">
        <v>141</v>
      </c>
      <c r="E22" s="6">
        <v>92</v>
      </c>
      <c r="F22" s="6">
        <v>65</v>
      </c>
      <c r="G22" s="6">
        <v>39</v>
      </c>
      <c r="H22" s="6">
        <v>34</v>
      </c>
      <c r="I22" s="6">
        <v>71</v>
      </c>
      <c r="J22" s="6">
        <v>77</v>
      </c>
      <c r="K22" s="6">
        <v>78</v>
      </c>
      <c r="L22" s="6">
        <v>92</v>
      </c>
      <c r="M22" s="6">
        <v>107.227</v>
      </c>
      <c r="N22" s="6">
        <v>129.979</v>
      </c>
      <c r="O22" s="6">
        <v>142.925</v>
      </c>
      <c r="P22" s="6">
        <v>139.232</v>
      </c>
      <c r="Q22" s="6">
        <v>130.921</v>
      </c>
      <c r="R22" s="6">
        <v>87.966</v>
      </c>
      <c r="S22" s="6">
        <v>26.639</v>
      </c>
      <c r="T22" s="6">
        <v>0.279</v>
      </c>
    </row>
    <row r="23" spans="1:20" ht="12.75">
      <c r="A23" s="39" t="s">
        <v>133</v>
      </c>
      <c r="B23" s="39"/>
      <c r="C23" s="9" t="s">
        <v>40</v>
      </c>
      <c r="D23" s="9" t="s">
        <v>40</v>
      </c>
      <c r="E23" s="7">
        <v>0</v>
      </c>
      <c r="F23" s="9" t="s">
        <v>40</v>
      </c>
      <c r="G23" s="9" t="s">
        <v>40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9" t="s">
        <v>40</v>
      </c>
      <c r="O23" s="9" t="s">
        <v>40</v>
      </c>
      <c r="P23" s="9" t="s">
        <v>40</v>
      </c>
      <c r="Q23" s="9" t="s">
        <v>40</v>
      </c>
      <c r="R23" s="9" t="s">
        <v>40</v>
      </c>
      <c r="S23" s="7">
        <v>0</v>
      </c>
      <c r="T23" s="7">
        <v>0</v>
      </c>
    </row>
    <row r="24" spans="1:20" ht="12.75">
      <c r="A24" s="40" t="s">
        <v>134</v>
      </c>
      <c r="B24" s="40"/>
      <c r="C24" s="6">
        <v>0</v>
      </c>
      <c r="D24" s="6">
        <v>0</v>
      </c>
      <c r="E24" s="6">
        <v>0</v>
      </c>
      <c r="F24" s="8" t="s">
        <v>40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2.75">
      <c r="A25" s="39" t="s">
        <v>135</v>
      </c>
      <c r="B25" s="39"/>
      <c r="C25" s="7">
        <v>-118</v>
      </c>
      <c r="D25" s="7">
        <v>-136</v>
      </c>
      <c r="E25" s="7">
        <v>-80</v>
      </c>
      <c r="F25" s="7">
        <v>76</v>
      </c>
      <c r="G25" s="7">
        <v>79</v>
      </c>
      <c r="H25" s="7">
        <v>29</v>
      </c>
      <c r="I25" s="7">
        <v>47</v>
      </c>
      <c r="J25" s="7">
        <v>-8</v>
      </c>
      <c r="K25" s="7">
        <v>13</v>
      </c>
      <c r="L25" s="7">
        <v>50</v>
      </c>
      <c r="M25" s="7">
        <v>-8.15</v>
      </c>
      <c r="N25" s="7">
        <v>-97.144</v>
      </c>
      <c r="O25" s="7">
        <v>-82.549</v>
      </c>
      <c r="P25" s="7">
        <v>-4.041</v>
      </c>
      <c r="Q25" s="7">
        <v>-152.697</v>
      </c>
      <c r="R25" s="7">
        <v>1.671</v>
      </c>
      <c r="S25" s="7">
        <v>0</v>
      </c>
      <c r="T25" s="7">
        <v>0</v>
      </c>
    </row>
    <row r="26" spans="1:20" ht="12.75">
      <c r="A26" s="40" t="s">
        <v>136</v>
      </c>
      <c r="B26" s="40"/>
      <c r="C26" s="6">
        <v>0</v>
      </c>
      <c r="D26" s="6">
        <v>0</v>
      </c>
      <c r="E26" s="6">
        <v>0</v>
      </c>
      <c r="F26" s="8" t="s">
        <v>40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3.4</v>
      </c>
      <c r="S26" s="8" t="s">
        <v>40</v>
      </c>
      <c r="T26" s="8" t="s">
        <v>40</v>
      </c>
    </row>
    <row r="27" spans="1:20" ht="12.75">
      <c r="A27" s="39" t="s">
        <v>137</v>
      </c>
      <c r="B27" s="39"/>
      <c r="C27" s="7">
        <v>-111</v>
      </c>
      <c r="D27" s="7">
        <v>506</v>
      </c>
      <c r="E27" s="7">
        <v>544</v>
      </c>
      <c r="F27" s="7">
        <v>934</v>
      </c>
      <c r="G27" s="7">
        <v>1497</v>
      </c>
      <c r="H27" s="7">
        <v>1161</v>
      </c>
      <c r="I27" s="7">
        <v>901</v>
      </c>
      <c r="J27" s="7">
        <v>660</v>
      </c>
      <c r="K27" s="7">
        <v>377</v>
      </c>
      <c r="L27" s="7">
        <v>428</v>
      </c>
      <c r="M27" s="7">
        <v>355.87</v>
      </c>
      <c r="N27" s="7">
        <v>35.718</v>
      </c>
      <c r="O27" s="7">
        <v>-145.764</v>
      </c>
      <c r="P27" s="7">
        <v>-526.427</v>
      </c>
      <c r="Q27" s="7">
        <v>-1106.677</v>
      </c>
      <c r="R27" s="7">
        <v>-643.199</v>
      </c>
      <c r="S27" s="7">
        <v>-124.546</v>
      </c>
      <c r="T27" s="7">
        <v>-27.59</v>
      </c>
    </row>
    <row r="28" spans="1:20" ht="12.75">
      <c r="A28" s="40" t="s">
        <v>138</v>
      </c>
      <c r="B28" s="40"/>
      <c r="C28" s="6">
        <v>167</v>
      </c>
      <c r="D28" s="6">
        <v>161</v>
      </c>
      <c r="E28" s="6">
        <v>428</v>
      </c>
      <c r="F28" s="6">
        <v>291</v>
      </c>
      <c r="G28" s="6">
        <v>352</v>
      </c>
      <c r="H28" s="6">
        <v>253</v>
      </c>
      <c r="I28" s="6">
        <v>247</v>
      </c>
      <c r="J28" s="6">
        <v>184</v>
      </c>
      <c r="K28" s="6">
        <v>187</v>
      </c>
      <c r="L28" s="6">
        <v>95</v>
      </c>
      <c r="M28" s="6">
        <v>-232.581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2.75">
      <c r="A29" s="39" t="s">
        <v>139</v>
      </c>
      <c r="B29" s="39"/>
      <c r="C29" s="7">
        <v>143</v>
      </c>
      <c r="D29" s="7">
        <v>11</v>
      </c>
      <c r="E29" s="7">
        <v>562</v>
      </c>
      <c r="F29" s="7">
        <v>103</v>
      </c>
      <c r="G29" s="7">
        <v>311</v>
      </c>
      <c r="H29" s="7">
        <v>149</v>
      </c>
      <c r="I29" s="7">
        <v>227</v>
      </c>
      <c r="J29" s="7">
        <v>275</v>
      </c>
      <c r="K29" s="7">
        <v>162</v>
      </c>
      <c r="L29" s="7">
        <v>16</v>
      </c>
      <c r="M29" s="7">
        <v>12.148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ht="12.75">
      <c r="A30" s="40" t="s">
        <v>140</v>
      </c>
      <c r="B30" s="40"/>
      <c r="C30" s="6">
        <v>204</v>
      </c>
      <c r="D30" s="6">
        <v>173</v>
      </c>
      <c r="E30" s="6">
        <v>131</v>
      </c>
      <c r="F30" s="6">
        <v>52</v>
      </c>
      <c r="G30" s="6">
        <v>37</v>
      </c>
      <c r="H30" s="6">
        <v>23</v>
      </c>
      <c r="I30" s="6">
        <v>25</v>
      </c>
      <c r="J30" s="6">
        <v>8</v>
      </c>
      <c r="K30" s="6">
        <v>3</v>
      </c>
      <c r="L30" s="6">
        <v>9</v>
      </c>
      <c r="M30" s="6">
        <v>11.967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2.75">
      <c r="A31" s="39" t="s">
        <v>141</v>
      </c>
      <c r="B31" s="39"/>
      <c r="C31" s="7">
        <v>0</v>
      </c>
      <c r="D31" s="9" t="s">
        <v>40</v>
      </c>
      <c r="E31" s="7">
        <v>-156</v>
      </c>
      <c r="F31" s="7">
        <v>157</v>
      </c>
      <c r="G31" s="7">
        <v>1</v>
      </c>
      <c r="H31" s="7">
        <v>89</v>
      </c>
      <c r="I31" s="7">
        <v>-5</v>
      </c>
      <c r="J31" s="7">
        <v>-99</v>
      </c>
      <c r="K31" s="7">
        <v>22</v>
      </c>
      <c r="L31" s="7">
        <v>70</v>
      </c>
      <c r="M31" s="7">
        <v>-256.696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2.75">
      <c r="A32" s="40" t="s">
        <v>142</v>
      </c>
      <c r="B32" s="40"/>
      <c r="C32" s="6">
        <v>-180</v>
      </c>
      <c r="D32" s="6">
        <v>-23</v>
      </c>
      <c r="E32" s="6">
        <v>-109</v>
      </c>
      <c r="F32" s="6">
        <v>-21</v>
      </c>
      <c r="G32" s="6">
        <v>3</v>
      </c>
      <c r="H32" s="6">
        <v>-8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2.75">
      <c r="A33" s="39" t="s">
        <v>143</v>
      </c>
      <c r="B33" s="39"/>
      <c r="C33" s="9" t="s">
        <v>40</v>
      </c>
      <c r="D33" s="9" t="s">
        <v>40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  <row r="34" spans="1:20" ht="12.75">
      <c r="A34" s="40" t="s">
        <v>98</v>
      </c>
      <c r="B34" s="40"/>
      <c r="C34" s="6">
        <v>0</v>
      </c>
      <c r="D34" s="6">
        <v>0</v>
      </c>
      <c r="E34" s="6">
        <v>0</v>
      </c>
      <c r="F34" s="8" t="s">
        <v>40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2.75">
      <c r="A35" s="39" t="s">
        <v>144</v>
      </c>
      <c r="B35" s="39"/>
      <c r="C35" s="7">
        <v>37</v>
      </c>
      <c r="D35" s="7">
        <v>-71</v>
      </c>
      <c r="E35" s="7">
        <v>-155</v>
      </c>
      <c r="F35" s="7">
        <v>-12</v>
      </c>
      <c r="G35" s="7">
        <v>7</v>
      </c>
      <c r="H35" s="7">
        <v>-6</v>
      </c>
      <c r="I35" s="7">
        <v>-9</v>
      </c>
      <c r="J35" s="7">
        <v>0</v>
      </c>
      <c r="K35" s="7">
        <v>0</v>
      </c>
      <c r="L35" s="7">
        <v>0</v>
      </c>
      <c r="M35" s="7">
        <v>0</v>
      </c>
      <c r="N35" s="7">
        <v>-0.436</v>
      </c>
      <c r="O35" s="7">
        <v>-4.169</v>
      </c>
      <c r="P35" s="7">
        <v>-30.327</v>
      </c>
      <c r="Q35" s="7">
        <v>-304.596</v>
      </c>
      <c r="R35" s="7">
        <v>-76.769</v>
      </c>
      <c r="S35" s="7">
        <v>0</v>
      </c>
      <c r="T35" s="7">
        <v>0</v>
      </c>
    </row>
    <row r="36" spans="1:20" ht="12.75">
      <c r="A36" s="40" t="s">
        <v>145</v>
      </c>
      <c r="B36" s="40"/>
      <c r="C36" s="6">
        <v>0</v>
      </c>
      <c r="D36" s="6">
        <v>0</v>
      </c>
      <c r="E36" s="6">
        <v>0</v>
      </c>
      <c r="F36" s="8" t="s">
        <v>40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2.75">
      <c r="A37" s="39" t="s">
        <v>146</v>
      </c>
      <c r="B37" s="39"/>
      <c r="C37" s="7">
        <v>0</v>
      </c>
      <c r="D37" s="7">
        <v>0</v>
      </c>
      <c r="E37" s="7">
        <v>0</v>
      </c>
      <c r="F37" s="9" t="s">
        <v>40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</row>
    <row r="38" spans="1:20" ht="12.75">
      <c r="A38" s="40" t="s">
        <v>147</v>
      </c>
      <c r="B38" s="40"/>
      <c r="C38" s="6">
        <v>-241</v>
      </c>
      <c r="D38" s="6">
        <v>274</v>
      </c>
      <c r="E38" s="6">
        <v>-39</v>
      </c>
      <c r="F38" s="6">
        <v>631</v>
      </c>
      <c r="G38" s="6">
        <v>1152</v>
      </c>
      <c r="H38" s="6">
        <v>902</v>
      </c>
      <c r="I38" s="6">
        <v>645</v>
      </c>
      <c r="J38" s="6">
        <v>476</v>
      </c>
      <c r="K38" s="6">
        <v>190</v>
      </c>
      <c r="L38" s="6">
        <v>333</v>
      </c>
      <c r="M38" s="6">
        <v>588.451</v>
      </c>
      <c r="N38" s="6">
        <v>35.282</v>
      </c>
      <c r="O38" s="6">
        <v>-149.933</v>
      </c>
      <c r="P38" s="6">
        <v>-556.754</v>
      </c>
      <c r="Q38" s="6">
        <v>-1411.273</v>
      </c>
      <c r="R38" s="6">
        <v>-719.968</v>
      </c>
      <c r="S38" s="6">
        <v>-124.546</v>
      </c>
      <c r="T38" s="6">
        <v>-27.59</v>
      </c>
    </row>
    <row r="39" spans="1:20" ht="12.75">
      <c r="A39" s="39" t="s">
        <v>148</v>
      </c>
      <c r="B39" s="39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26</v>
      </c>
      <c r="M39" s="7">
        <v>0</v>
      </c>
      <c r="N39" s="7">
        <v>0</v>
      </c>
      <c r="O39" s="7">
        <v>0.801</v>
      </c>
      <c r="P39" s="7">
        <v>-10.523</v>
      </c>
      <c r="Q39" s="7">
        <v>0</v>
      </c>
      <c r="R39" s="7">
        <v>0</v>
      </c>
      <c r="S39" s="7">
        <v>0</v>
      </c>
      <c r="T39" s="7">
        <v>0</v>
      </c>
    </row>
    <row r="40" spans="1:20" ht="12.75">
      <c r="A40" s="40" t="s">
        <v>149</v>
      </c>
      <c r="B40" s="40"/>
      <c r="C40" s="6">
        <v>-241</v>
      </c>
      <c r="D40" s="6">
        <v>274</v>
      </c>
      <c r="E40" s="6">
        <v>-39</v>
      </c>
      <c r="F40" s="6">
        <v>631</v>
      </c>
      <c r="G40" s="6">
        <v>1152</v>
      </c>
      <c r="H40" s="6">
        <v>902</v>
      </c>
      <c r="I40" s="6">
        <v>645</v>
      </c>
      <c r="J40" s="6">
        <v>476</v>
      </c>
      <c r="K40" s="6">
        <v>190</v>
      </c>
      <c r="L40" s="6">
        <v>359</v>
      </c>
      <c r="M40" s="6">
        <v>588.451</v>
      </c>
      <c r="N40" s="6">
        <v>35.282</v>
      </c>
      <c r="O40" s="6">
        <v>-149.132</v>
      </c>
      <c r="P40" s="6">
        <v>-567.277</v>
      </c>
      <c r="Q40" s="6">
        <v>-1411.273</v>
      </c>
      <c r="R40" s="6">
        <v>-719.968</v>
      </c>
      <c r="S40" s="6">
        <v>-124.546</v>
      </c>
      <c r="T40" s="6">
        <v>-27.59</v>
      </c>
    </row>
    <row r="41" spans="1:20" ht="12.75">
      <c r="A41" s="39" t="s">
        <v>150</v>
      </c>
      <c r="B41" s="39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1:20" ht="12.75">
      <c r="A42" s="41" t="s">
        <v>151</v>
      </c>
      <c r="B42" s="41"/>
      <c r="C42" s="10">
        <v>-241</v>
      </c>
      <c r="D42" s="10">
        <v>274</v>
      </c>
      <c r="E42" s="10">
        <v>-39</v>
      </c>
      <c r="F42" s="10">
        <v>631</v>
      </c>
      <c r="G42" s="10">
        <v>1152</v>
      </c>
      <c r="H42" s="10">
        <v>902</v>
      </c>
      <c r="I42" s="10">
        <v>645</v>
      </c>
      <c r="J42" s="10">
        <v>476</v>
      </c>
      <c r="K42" s="10">
        <v>190</v>
      </c>
      <c r="L42" s="10">
        <v>333</v>
      </c>
      <c r="M42" s="10">
        <v>588.451</v>
      </c>
      <c r="N42" s="10">
        <v>35.282</v>
      </c>
      <c r="O42" s="10">
        <v>-149.933</v>
      </c>
      <c r="P42" s="10">
        <v>-556.754</v>
      </c>
      <c r="Q42" s="10">
        <v>-1411.273</v>
      </c>
      <c r="R42" s="10">
        <v>-719.968</v>
      </c>
      <c r="S42" s="10">
        <v>-124.546</v>
      </c>
      <c r="T42" s="10">
        <v>-27.59</v>
      </c>
    </row>
    <row r="43" spans="1:20" ht="12.75">
      <c r="A43" s="39" t="s">
        <v>152</v>
      </c>
      <c r="B43" s="39"/>
      <c r="C43" s="7">
        <v>-0.52165</v>
      </c>
      <c r="D43" s="7">
        <v>0.58925</v>
      </c>
      <c r="E43" s="7">
        <v>-0.09</v>
      </c>
      <c r="F43" s="7">
        <v>1.37</v>
      </c>
      <c r="G43" s="7">
        <v>2.53</v>
      </c>
      <c r="H43" s="7">
        <v>2.04</v>
      </c>
      <c r="I43" s="7">
        <v>1.49</v>
      </c>
      <c r="J43" s="7">
        <v>1.12</v>
      </c>
      <c r="K43" s="7">
        <v>0.45</v>
      </c>
      <c r="L43" s="7">
        <v>0.84</v>
      </c>
      <c r="M43" s="7">
        <v>1.39</v>
      </c>
      <c r="N43" s="7">
        <v>0.08</v>
      </c>
      <c r="O43" s="7">
        <v>-0.39</v>
      </c>
      <c r="P43" s="7">
        <v>-1.56</v>
      </c>
      <c r="Q43" s="7">
        <v>-4.02</v>
      </c>
      <c r="R43" s="7">
        <v>-2.2</v>
      </c>
      <c r="S43" s="7">
        <v>-0.42</v>
      </c>
      <c r="T43" s="7">
        <v>-0.10583</v>
      </c>
    </row>
    <row r="44" spans="1:20" ht="12.75">
      <c r="A44" s="40" t="s">
        <v>153</v>
      </c>
      <c r="B44" s="40"/>
      <c r="C44" s="6">
        <v>-0.52165</v>
      </c>
      <c r="D44" s="6">
        <v>0.58925</v>
      </c>
      <c r="E44" s="6">
        <v>-0.09</v>
      </c>
      <c r="F44" s="6">
        <v>1.37</v>
      </c>
      <c r="G44" s="6">
        <v>2.53</v>
      </c>
      <c r="H44" s="6">
        <v>2.04</v>
      </c>
      <c r="I44" s="6">
        <v>1.49</v>
      </c>
      <c r="J44" s="6">
        <v>1.12</v>
      </c>
      <c r="K44" s="6">
        <v>0.45</v>
      </c>
      <c r="L44" s="6">
        <v>0.78</v>
      </c>
      <c r="M44" s="6">
        <v>1.39</v>
      </c>
      <c r="N44" s="6">
        <v>0.08</v>
      </c>
      <c r="O44" s="6">
        <v>-0.4</v>
      </c>
      <c r="P44" s="6">
        <v>-1.53</v>
      </c>
      <c r="Q44" s="6">
        <v>-4.02</v>
      </c>
      <c r="R44" s="6">
        <v>-2.2</v>
      </c>
      <c r="S44" s="6">
        <v>-0.42</v>
      </c>
      <c r="T44" s="6">
        <v>-0.10583</v>
      </c>
    </row>
    <row r="45" spans="1:20" ht="12.75">
      <c r="A45" s="39" t="s">
        <v>154</v>
      </c>
      <c r="B45" s="39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ht="12.75">
      <c r="A46" s="40" t="s">
        <v>155</v>
      </c>
      <c r="B46" s="40"/>
      <c r="C46" s="6">
        <v>462000000</v>
      </c>
      <c r="D46" s="6">
        <v>465000000</v>
      </c>
      <c r="E46" s="6">
        <v>453000000</v>
      </c>
      <c r="F46" s="6">
        <v>461000000</v>
      </c>
      <c r="G46" s="6">
        <v>456000000</v>
      </c>
      <c r="H46" s="6">
        <v>442000000</v>
      </c>
      <c r="I46" s="6">
        <v>432000000</v>
      </c>
      <c r="J46" s="6">
        <v>424000000</v>
      </c>
      <c r="K46" s="6">
        <v>424000000</v>
      </c>
      <c r="L46" s="6">
        <v>426000000</v>
      </c>
      <c r="M46" s="6">
        <v>424757000</v>
      </c>
      <c r="N46" s="6">
        <v>419352000</v>
      </c>
      <c r="O46" s="6">
        <v>378363000</v>
      </c>
      <c r="P46" s="6">
        <v>364211000</v>
      </c>
      <c r="Q46" s="6">
        <v>350873000</v>
      </c>
      <c r="R46" s="6">
        <v>326753000</v>
      </c>
      <c r="S46" s="6">
        <v>296344000</v>
      </c>
      <c r="T46" s="6">
        <v>259812000</v>
      </c>
    </row>
  </sheetData>
  <sheetProtection/>
  <mergeCells count="43">
    <mergeCell ref="A46:B46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F1"/>
    <mergeCell ref="F3:G3"/>
    <mergeCell ref="F4:G4"/>
    <mergeCell ref="A6:T6"/>
    <mergeCell ref="A8:T8"/>
    <mergeCell ref="A9:B9"/>
  </mergeCell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20" width="16.00390625" style="0" customWidth="1"/>
  </cols>
  <sheetData>
    <row r="1" spans="1:6" ht="18" customHeight="1">
      <c r="A1" s="36" t="s">
        <v>0</v>
      </c>
      <c r="B1" s="36"/>
      <c r="C1" s="36"/>
      <c r="D1" s="36"/>
      <c r="E1" s="36"/>
      <c r="F1" s="36"/>
    </row>
    <row r="3" spans="1:11" ht="12.75">
      <c r="A3" s="1" t="s">
        <v>1</v>
      </c>
      <c r="B3" s="2" t="s">
        <v>2</v>
      </c>
      <c r="C3" s="1" t="s">
        <v>3</v>
      </c>
      <c r="D3" s="2" t="s">
        <v>4</v>
      </c>
      <c r="E3" s="1" t="s">
        <v>5</v>
      </c>
      <c r="F3" s="37" t="s">
        <v>6</v>
      </c>
      <c r="G3" s="37"/>
      <c r="H3" s="1" t="s">
        <v>7</v>
      </c>
      <c r="I3" s="3">
        <v>312640.8</v>
      </c>
      <c r="J3" s="1" t="s">
        <v>8</v>
      </c>
      <c r="K3" s="4">
        <v>1000000</v>
      </c>
    </row>
    <row r="4" spans="1:9" ht="12.75">
      <c r="A4" s="1" t="s">
        <v>9</v>
      </c>
      <c r="B4" s="2" t="s">
        <v>10</v>
      </c>
      <c r="C4" s="1" t="s">
        <v>11</v>
      </c>
      <c r="D4" s="2" t="s">
        <v>12</v>
      </c>
      <c r="E4" s="1" t="s">
        <v>13</v>
      </c>
      <c r="F4" s="37" t="s">
        <v>14</v>
      </c>
      <c r="G4" s="37"/>
      <c r="H4" s="1" t="s">
        <v>15</v>
      </c>
      <c r="I4" s="3">
        <v>467.71</v>
      </c>
    </row>
    <row r="6" spans="1:20" ht="12.75">
      <c r="A6" s="38" t="s">
        <v>156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3:20" ht="33.75"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23</v>
      </c>
      <c r="J7" s="5" t="s">
        <v>24</v>
      </c>
      <c r="K7" s="5" t="s">
        <v>25</v>
      </c>
      <c r="L7" s="5" t="s">
        <v>26</v>
      </c>
      <c r="M7" s="5" t="s">
        <v>27</v>
      </c>
      <c r="N7" s="5" t="s">
        <v>28</v>
      </c>
      <c r="O7" s="5" t="s">
        <v>29</v>
      </c>
      <c r="P7" s="5" t="s">
        <v>30</v>
      </c>
      <c r="Q7" s="5" t="s">
        <v>31</v>
      </c>
      <c r="R7" s="5" t="s">
        <v>32</v>
      </c>
      <c r="S7" s="5" t="s">
        <v>33</v>
      </c>
      <c r="T7" s="5" t="s">
        <v>34</v>
      </c>
    </row>
    <row r="8" spans="1:20" ht="12.75">
      <c r="A8" s="38" t="s">
        <v>157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2.75">
      <c r="A9" s="39" t="s">
        <v>158</v>
      </c>
      <c r="B9" s="39"/>
      <c r="C9" s="7">
        <v>-241</v>
      </c>
      <c r="D9" s="7">
        <v>274</v>
      </c>
      <c r="E9" s="9" t="s">
        <v>40</v>
      </c>
      <c r="F9" s="9" t="s">
        <v>40</v>
      </c>
      <c r="G9" s="7">
        <v>1152</v>
      </c>
      <c r="H9" s="7">
        <v>902</v>
      </c>
      <c r="I9" s="7">
        <v>645</v>
      </c>
      <c r="J9" s="7">
        <v>476</v>
      </c>
      <c r="K9" s="7">
        <v>190</v>
      </c>
      <c r="L9" s="7">
        <v>333</v>
      </c>
      <c r="M9" s="7">
        <v>588.451</v>
      </c>
      <c r="N9" s="7">
        <v>35.282</v>
      </c>
      <c r="O9" s="7">
        <v>-149.933</v>
      </c>
      <c r="P9" s="7">
        <v>-556.754</v>
      </c>
      <c r="Q9" s="7">
        <v>-1411.273</v>
      </c>
      <c r="R9" s="7">
        <v>-719.968</v>
      </c>
      <c r="S9" s="7">
        <v>-124.546</v>
      </c>
      <c r="T9" s="7">
        <v>-27.59</v>
      </c>
    </row>
    <row r="10" spans="1:20" ht="12.75">
      <c r="A10" s="40" t="s">
        <v>123</v>
      </c>
      <c r="B10" s="40"/>
      <c r="C10" s="6">
        <v>4746</v>
      </c>
      <c r="D10" s="6">
        <v>3253</v>
      </c>
      <c r="E10" s="6">
        <v>2159</v>
      </c>
      <c r="F10" s="6">
        <v>1083</v>
      </c>
      <c r="G10" s="6">
        <v>657</v>
      </c>
      <c r="H10" s="6">
        <v>432</v>
      </c>
      <c r="I10" s="6">
        <v>340</v>
      </c>
      <c r="J10" s="6">
        <v>271</v>
      </c>
      <c r="K10" s="6">
        <v>205</v>
      </c>
      <c r="L10" s="6">
        <v>121</v>
      </c>
      <c r="M10" s="6">
        <v>75.724</v>
      </c>
      <c r="N10" s="6">
        <v>78.31</v>
      </c>
      <c r="O10" s="6">
        <v>87.752</v>
      </c>
      <c r="P10" s="6">
        <v>265.742</v>
      </c>
      <c r="Q10" s="6">
        <v>406.232</v>
      </c>
      <c r="R10" s="6">
        <v>251.5</v>
      </c>
      <c r="S10" s="6">
        <v>9.692</v>
      </c>
      <c r="T10" s="6">
        <v>3.388</v>
      </c>
    </row>
    <row r="11" spans="1:20" ht="12.75">
      <c r="A11" s="39" t="s">
        <v>159</v>
      </c>
      <c r="B11" s="39"/>
      <c r="C11" s="7">
        <v>4746</v>
      </c>
      <c r="D11" s="7">
        <v>3253</v>
      </c>
      <c r="E11" s="9" t="s">
        <v>40</v>
      </c>
      <c r="F11" s="9" t="s">
        <v>40</v>
      </c>
      <c r="G11" s="7">
        <v>552</v>
      </c>
      <c r="H11" s="7">
        <v>384</v>
      </c>
      <c r="I11" s="7">
        <v>311</v>
      </c>
      <c r="J11" s="7">
        <v>258</v>
      </c>
      <c r="K11" s="7">
        <v>200</v>
      </c>
      <c r="L11" s="7">
        <v>116</v>
      </c>
      <c r="M11" s="7">
        <v>75.724</v>
      </c>
      <c r="N11" s="7">
        <v>75.558</v>
      </c>
      <c r="O11" s="7">
        <v>82.274</v>
      </c>
      <c r="P11" s="7">
        <v>84.709</v>
      </c>
      <c r="Q11" s="7">
        <v>84.46</v>
      </c>
      <c r="R11" s="7">
        <v>36.806</v>
      </c>
      <c r="S11" s="7">
        <v>9.692</v>
      </c>
      <c r="T11" s="7">
        <v>3.388</v>
      </c>
    </row>
    <row r="12" spans="1:20" ht="12.75">
      <c r="A12" s="40" t="s">
        <v>160</v>
      </c>
      <c r="B12" s="40"/>
      <c r="C12" s="8" t="s">
        <v>40</v>
      </c>
      <c r="D12" s="8" t="s">
        <v>40</v>
      </c>
      <c r="E12" s="6">
        <v>490</v>
      </c>
      <c r="F12" s="6">
        <v>149</v>
      </c>
      <c r="G12" s="6">
        <v>105</v>
      </c>
      <c r="H12" s="6">
        <v>48</v>
      </c>
      <c r="I12" s="6">
        <v>29</v>
      </c>
      <c r="J12" s="6">
        <v>13</v>
      </c>
      <c r="K12" s="6">
        <v>5</v>
      </c>
      <c r="L12" s="6">
        <v>5</v>
      </c>
      <c r="M12" s="8" t="s">
        <v>40</v>
      </c>
      <c r="N12" s="6">
        <v>2.752</v>
      </c>
      <c r="O12" s="6">
        <v>5.478</v>
      </c>
      <c r="P12" s="6">
        <v>181.033</v>
      </c>
      <c r="Q12" s="6">
        <v>321.772</v>
      </c>
      <c r="R12" s="6">
        <v>214.694</v>
      </c>
      <c r="S12" s="8" t="s">
        <v>40</v>
      </c>
      <c r="T12" s="8" t="s">
        <v>40</v>
      </c>
    </row>
    <row r="13" spans="1:20" ht="12.75">
      <c r="A13" s="39" t="s">
        <v>161</v>
      </c>
      <c r="B13" s="39"/>
      <c r="C13" s="7">
        <v>-316</v>
      </c>
      <c r="D13" s="7">
        <v>-156</v>
      </c>
      <c r="E13" s="7">
        <v>-265</v>
      </c>
      <c r="F13" s="7">
        <v>136</v>
      </c>
      <c r="G13" s="7">
        <v>4</v>
      </c>
      <c r="H13" s="7">
        <v>81</v>
      </c>
      <c r="I13" s="7">
        <v>-5</v>
      </c>
      <c r="J13" s="7">
        <v>-99</v>
      </c>
      <c r="K13" s="7">
        <v>22</v>
      </c>
      <c r="L13" s="7">
        <v>70</v>
      </c>
      <c r="M13" s="7">
        <v>-256.696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1:20" ht="12.75">
      <c r="A14" s="40" t="s">
        <v>162</v>
      </c>
      <c r="B14" s="40"/>
      <c r="C14" s="6">
        <v>-316</v>
      </c>
      <c r="D14" s="6">
        <v>-156</v>
      </c>
      <c r="E14" s="6">
        <v>-265</v>
      </c>
      <c r="F14" s="6">
        <v>136</v>
      </c>
      <c r="G14" s="6">
        <v>4</v>
      </c>
      <c r="H14" s="6">
        <v>81</v>
      </c>
      <c r="I14" s="6">
        <v>-5</v>
      </c>
      <c r="J14" s="6">
        <v>-99</v>
      </c>
      <c r="K14" s="6">
        <v>22</v>
      </c>
      <c r="L14" s="6">
        <v>70</v>
      </c>
      <c r="M14" s="6">
        <v>-256.696</v>
      </c>
      <c r="N14" s="8" t="s">
        <v>40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2.75">
      <c r="A15" s="39" t="s">
        <v>163</v>
      </c>
      <c r="B15" s="39"/>
      <c r="C15" s="9" t="s">
        <v>40</v>
      </c>
      <c r="D15" s="9" t="s">
        <v>40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ht="12.75">
      <c r="A16" s="40" t="s">
        <v>164</v>
      </c>
      <c r="B16" s="40"/>
      <c r="C16" s="6">
        <v>1679</v>
      </c>
      <c r="D16" s="6">
        <v>1337</v>
      </c>
      <c r="E16" s="6">
        <v>802</v>
      </c>
      <c r="F16" s="6">
        <v>589</v>
      </c>
      <c r="G16" s="6">
        <v>101</v>
      </c>
      <c r="H16" s="6">
        <v>266</v>
      </c>
      <c r="I16" s="6">
        <v>3</v>
      </c>
      <c r="J16" s="6">
        <v>-75</v>
      </c>
      <c r="K16" s="6">
        <v>1</v>
      </c>
      <c r="L16" s="6">
        <v>56</v>
      </c>
      <c r="M16" s="6">
        <v>54.732</v>
      </c>
      <c r="N16" s="6">
        <v>221.168</v>
      </c>
      <c r="O16" s="6">
        <v>196.725</v>
      </c>
      <c r="P16" s="6">
        <v>135.692</v>
      </c>
      <c r="Q16" s="6">
        <v>588.618</v>
      </c>
      <c r="R16" s="6">
        <v>147.481</v>
      </c>
      <c r="S16" s="6">
        <v>73.421</v>
      </c>
      <c r="T16" s="6">
        <v>1.354</v>
      </c>
    </row>
    <row r="17" spans="1:20" ht="12.75">
      <c r="A17" s="39" t="s">
        <v>165</v>
      </c>
      <c r="B17" s="39"/>
      <c r="C17" s="7">
        <v>5868</v>
      </c>
      <c r="D17" s="7">
        <v>4708</v>
      </c>
      <c r="E17" s="7">
        <v>2657</v>
      </c>
      <c r="F17" s="7">
        <v>2439</v>
      </c>
      <c r="G17" s="7">
        <v>1914</v>
      </c>
      <c r="H17" s="7">
        <v>1681</v>
      </c>
      <c r="I17" s="7">
        <v>983</v>
      </c>
      <c r="J17" s="7">
        <v>573</v>
      </c>
      <c r="K17" s="7">
        <v>418</v>
      </c>
      <c r="L17" s="7">
        <v>580</v>
      </c>
      <c r="M17" s="7">
        <v>462.211</v>
      </c>
      <c r="N17" s="7">
        <v>334.76</v>
      </c>
      <c r="O17" s="7">
        <v>134.544</v>
      </c>
      <c r="P17" s="7">
        <v>-155.32</v>
      </c>
      <c r="Q17" s="7">
        <v>-416.423</v>
      </c>
      <c r="R17" s="7">
        <v>-320.987</v>
      </c>
      <c r="S17" s="7">
        <v>-41.433</v>
      </c>
      <c r="T17" s="7">
        <v>-22.848</v>
      </c>
    </row>
    <row r="18" spans="1:20" ht="12.75">
      <c r="A18" s="40" t="s">
        <v>166</v>
      </c>
      <c r="B18" s="40"/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8" t="s">
        <v>40</v>
      </c>
      <c r="M18" s="6">
        <v>0</v>
      </c>
      <c r="N18" s="6">
        <v>0</v>
      </c>
      <c r="O18" s="8" t="s">
        <v>40</v>
      </c>
      <c r="P18" s="8" t="s">
        <v>40</v>
      </c>
      <c r="Q18" s="6">
        <v>0</v>
      </c>
      <c r="R18" s="6">
        <v>0</v>
      </c>
      <c r="S18" s="6">
        <v>0</v>
      </c>
      <c r="T18" s="6">
        <v>0</v>
      </c>
    </row>
    <row r="19" spans="1:20" ht="12.75">
      <c r="A19" s="39" t="s">
        <v>167</v>
      </c>
      <c r="B19" s="39"/>
      <c r="C19" s="7">
        <v>974</v>
      </c>
      <c r="D19" s="7">
        <v>767</v>
      </c>
      <c r="E19" s="7">
        <v>1523</v>
      </c>
      <c r="F19" s="7">
        <v>1464</v>
      </c>
      <c r="G19" s="7">
        <v>1581</v>
      </c>
      <c r="H19" s="7">
        <v>1612</v>
      </c>
      <c r="I19" s="7">
        <v>714</v>
      </c>
      <c r="J19" s="7">
        <v>832</v>
      </c>
      <c r="K19" s="7">
        <v>284</v>
      </c>
      <c r="L19" s="7">
        <v>153</v>
      </c>
      <c r="M19" s="7">
        <v>104.349</v>
      </c>
      <c r="N19" s="7">
        <v>57.262</v>
      </c>
      <c r="O19" s="7">
        <v>39.747</v>
      </c>
      <c r="P19" s="7">
        <v>35.538</v>
      </c>
      <c r="Q19" s="7">
        <v>285.981</v>
      </c>
      <c r="R19" s="7">
        <v>230.112</v>
      </c>
      <c r="S19" s="7">
        <v>72.468</v>
      </c>
      <c r="T19" s="7">
        <v>26.37</v>
      </c>
    </row>
    <row r="20" spans="1:20" ht="12.75">
      <c r="A20" s="40" t="s">
        <v>168</v>
      </c>
      <c r="B20" s="40"/>
      <c r="C20" s="6">
        <v>-1039</v>
      </c>
      <c r="D20" s="6">
        <v>-846</v>
      </c>
      <c r="E20" s="6">
        <v>-861</v>
      </c>
      <c r="F20" s="6">
        <v>-866</v>
      </c>
      <c r="G20" s="6">
        <v>-295</v>
      </c>
      <c r="H20" s="6">
        <v>-481</v>
      </c>
      <c r="I20" s="6">
        <v>-218</v>
      </c>
      <c r="J20" s="6">
        <v>-255</v>
      </c>
      <c r="K20" s="6">
        <v>-103</v>
      </c>
      <c r="L20" s="6">
        <v>-84</v>
      </c>
      <c r="M20" s="6">
        <v>-1.745</v>
      </c>
      <c r="N20" s="6">
        <v>0.305</v>
      </c>
      <c r="O20" s="6">
        <v>-32.948</v>
      </c>
      <c r="P20" s="8" t="s">
        <v>40</v>
      </c>
      <c r="Q20" s="8" t="s">
        <v>40</v>
      </c>
      <c r="R20" s="6">
        <v>0</v>
      </c>
      <c r="S20" s="6">
        <v>0</v>
      </c>
      <c r="T20" s="6">
        <v>0</v>
      </c>
    </row>
    <row r="21" spans="1:20" ht="12.75">
      <c r="A21" s="39" t="s">
        <v>169</v>
      </c>
      <c r="B21" s="39"/>
      <c r="C21" s="7">
        <v>-1193</v>
      </c>
      <c r="D21" s="7">
        <v>-1410</v>
      </c>
      <c r="E21" s="7">
        <v>-999</v>
      </c>
      <c r="F21" s="7">
        <v>-1777</v>
      </c>
      <c r="G21" s="7">
        <v>-1019</v>
      </c>
      <c r="H21" s="7">
        <v>-531</v>
      </c>
      <c r="I21" s="7">
        <v>-232</v>
      </c>
      <c r="J21" s="7">
        <v>-303</v>
      </c>
      <c r="K21" s="7">
        <v>-282</v>
      </c>
      <c r="L21" s="7">
        <v>-104</v>
      </c>
      <c r="M21" s="7">
        <v>-168.896</v>
      </c>
      <c r="N21" s="7">
        <v>-76.786</v>
      </c>
      <c r="O21" s="7">
        <v>-51.303</v>
      </c>
      <c r="P21" s="7">
        <v>30.628</v>
      </c>
      <c r="Q21" s="7">
        <v>46.083</v>
      </c>
      <c r="R21" s="7">
        <v>-172.069</v>
      </c>
      <c r="S21" s="7">
        <v>-20.513</v>
      </c>
      <c r="T21" s="7">
        <v>-8.4</v>
      </c>
    </row>
    <row r="22" spans="1:20" ht="12.75">
      <c r="A22" s="40" t="s">
        <v>170</v>
      </c>
      <c r="B22" s="40"/>
      <c r="C22" s="6">
        <v>1759</v>
      </c>
      <c r="D22" s="6">
        <v>1888</v>
      </c>
      <c r="E22" s="6">
        <v>2070</v>
      </c>
      <c r="F22" s="6">
        <v>2997</v>
      </c>
      <c r="G22" s="6">
        <v>2373</v>
      </c>
      <c r="H22" s="6">
        <v>1859</v>
      </c>
      <c r="I22" s="6">
        <v>812</v>
      </c>
      <c r="J22" s="6">
        <v>928</v>
      </c>
      <c r="K22" s="6">
        <v>402</v>
      </c>
      <c r="L22" s="6">
        <v>274</v>
      </c>
      <c r="M22" s="6">
        <v>286.091</v>
      </c>
      <c r="N22" s="6">
        <v>167.732</v>
      </c>
      <c r="O22" s="6">
        <v>156.542</v>
      </c>
      <c r="P22" s="6">
        <v>-44.438</v>
      </c>
      <c r="Q22" s="6">
        <v>22.357</v>
      </c>
      <c r="R22" s="6">
        <v>330.166</v>
      </c>
      <c r="S22" s="6">
        <v>78.674</v>
      </c>
      <c r="T22" s="6">
        <v>29.845</v>
      </c>
    </row>
    <row r="23" spans="1:20" ht="12.75">
      <c r="A23" s="39" t="s">
        <v>171</v>
      </c>
      <c r="B23" s="39"/>
      <c r="C23" s="9" t="s">
        <v>40</v>
      </c>
      <c r="D23" s="9" t="s">
        <v>40</v>
      </c>
      <c r="E23" s="9" t="s">
        <v>40</v>
      </c>
      <c r="F23" s="9" t="s">
        <v>40</v>
      </c>
      <c r="G23" s="9" t="s">
        <v>40</v>
      </c>
      <c r="H23" s="9" t="s">
        <v>40</v>
      </c>
      <c r="I23" s="9" t="s">
        <v>40</v>
      </c>
      <c r="J23" s="9" t="s">
        <v>40</v>
      </c>
      <c r="K23" s="9" t="s">
        <v>40</v>
      </c>
      <c r="L23" s="9" t="s">
        <v>40</v>
      </c>
      <c r="M23" s="9" t="s">
        <v>40</v>
      </c>
      <c r="N23" s="9" t="s">
        <v>40</v>
      </c>
      <c r="O23" s="9" t="s">
        <v>40</v>
      </c>
      <c r="P23" s="9" t="s">
        <v>40</v>
      </c>
      <c r="Q23" s="9" t="s">
        <v>40</v>
      </c>
      <c r="R23" s="9" t="s">
        <v>40</v>
      </c>
      <c r="S23" s="9" t="s">
        <v>40</v>
      </c>
      <c r="T23" s="7">
        <v>0</v>
      </c>
    </row>
    <row r="24" spans="1:20" ht="12.75">
      <c r="A24" s="40" t="s">
        <v>172</v>
      </c>
      <c r="B24" s="40"/>
      <c r="C24" s="6">
        <v>706</v>
      </c>
      <c r="D24" s="6">
        <v>736</v>
      </c>
      <c r="E24" s="6">
        <v>1038</v>
      </c>
      <c r="F24" s="6">
        <v>1067</v>
      </c>
      <c r="G24" s="6">
        <v>1427</v>
      </c>
      <c r="H24" s="6">
        <v>300</v>
      </c>
      <c r="I24" s="6">
        <v>247</v>
      </c>
      <c r="J24" s="6">
        <v>429</v>
      </c>
      <c r="K24" s="6">
        <v>241</v>
      </c>
      <c r="L24" s="6">
        <v>60</v>
      </c>
      <c r="M24" s="6">
        <v>-14.151</v>
      </c>
      <c r="N24" s="6">
        <v>-23.89</v>
      </c>
      <c r="O24" s="6">
        <v>4.491</v>
      </c>
      <c r="P24" s="6">
        <v>50.031</v>
      </c>
      <c r="Q24" s="6">
        <v>93.967</v>
      </c>
      <c r="R24" s="6">
        <v>107.503</v>
      </c>
      <c r="S24" s="6">
        <v>9.617</v>
      </c>
      <c r="T24" s="6">
        <v>2.856</v>
      </c>
    </row>
    <row r="25" spans="1:20" ht="12.75">
      <c r="A25" s="39" t="s">
        <v>173</v>
      </c>
      <c r="B25" s="39"/>
      <c r="C25" s="7">
        <v>741</v>
      </c>
      <c r="D25" s="7">
        <v>399</v>
      </c>
      <c r="E25" s="7">
        <v>275</v>
      </c>
      <c r="F25" s="7">
        <v>43</v>
      </c>
      <c r="G25" s="7">
        <v>-905</v>
      </c>
      <c r="H25" s="7">
        <v>465</v>
      </c>
      <c r="I25" s="7">
        <v>105</v>
      </c>
      <c r="J25" s="7">
        <v>33</v>
      </c>
      <c r="K25" s="7">
        <v>26</v>
      </c>
      <c r="L25" s="7">
        <v>7</v>
      </c>
      <c r="M25" s="7">
        <v>3.05</v>
      </c>
      <c r="N25" s="7">
        <v>-10.099</v>
      </c>
      <c r="O25" s="7">
        <v>-37.035</v>
      </c>
      <c r="P25" s="7">
        <v>-0.683</v>
      </c>
      <c r="Q25" s="7">
        <v>123.574</v>
      </c>
      <c r="R25" s="7">
        <v>-35.488</v>
      </c>
      <c r="S25" s="7">
        <v>4.69</v>
      </c>
      <c r="T25" s="7">
        <v>2.069</v>
      </c>
    </row>
    <row r="26" spans="1:20" ht="12.75">
      <c r="A26" s="41" t="s">
        <v>174</v>
      </c>
      <c r="B26" s="41"/>
      <c r="C26" s="10">
        <v>6842</v>
      </c>
      <c r="D26" s="10">
        <v>5475</v>
      </c>
      <c r="E26" s="10">
        <v>4180</v>
      </c>
      <c r="F26" s="10">
        <v>3903</v>
      </c>
      <c r="G26" s="10">
        <v>3495</v>
      </c>
      <c r="H26" s="10">
        <v>3293</v>
      </c>
      <c r="I26" s="10">
        <v>1697</v>
      </c>
      <c r="J26" s="10">
        <v>1405</v>
      </c>
      <c r="K26" s="10">
        <v>702</v>
      </c>
      <c r="L26" s="10">
        <v>733</v>
      </c>
      <c r="M26" s="10">
        <v>566.56</v>
      </c>
      <c r="N26" s="10">
        <v>392.022</v>
      </c>
      <c r="O26" s="10">
        <v>174.291</v>
      </c>
      <c r="P26" s="10">
        <v>-119.782</v>
      </c>
      <c r="Q26" s="10">
        <v>-130.442</v>
      </c>
      <c r="R26" s="10">
        <v>-90.875</v>
      </c>
      <c r="S26" s="10">
        <v>31.035</v>
      </c>
      <c r="T26" s="10">
        <v>3.522</v>
      </c>
    </row>
    <row r="27" spans="1:20" ht="12.75">
      <c r="A27" s="38" t="s">
        <v>175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2.75">
      <c r="A28" s="39" t="s">
        <v>176</v>
      </c>
      <c r="B28" s="39"/>
      <c r="C28" s="7">
        <v>-4893</v>
      </c>
      <c r="D28" s="7">
        <v>-3444</v>
      </c>
      <c r="E28" s="7">
        <v>-3785</v>
      </c>
      <c r="F28" s="7">
        <v>-1811</v>
      </c>
      <c r="G28" s="7">
        <v>-979</v>
      </c>
      <c r="H28" s="7">
        <v>-373</v>
      </c>
      <c r="I28" s="7">
        <v>-333</v>
      </c>
      <c r="J28" s="7">
        <v>-224</v>
      </c>
      <c r="K28" s="7">
        <v>-216</v>
      </c>
      <c r="L28" s="7">
        <v>-204</v>
      </c>
      <c r="M28" s="7">
        <v>-89.133</v>
      </c>
      <c r="N28" s="7">
        <v>-45.963</v>
      </c>
      <c r="O28" s="7">
        <v>-39.163</v>
      </c>
      <c r="P28" s="7">
        <v>-50.321</v>
      </c>
      <c r="Q28" s="7">
        <v>-134.758</v>
      </c>
      <c r="R28" s="7">
        <v>-287.055</v>
      </c>
      <c r="S28" s="7">
        <v>-28.333</v>
      </c>
      <c r="T28" s="7">
        <v>-7.221</v>
      </c>
    </row>
    <row r="29" spans="1:20" ht="12.75">
      <c r="A29" s="40" t="s">
        <v>177</v>
      </c>
      <c r="B29" s="40"/>
      <c r="C29" s="8" t="s">
        <v>40</v>
      </c>
      <c r="D29" s="8" t="s">
        <v>40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2.75">
      <c r="A30" s="39" t="s">
        <v>178</v>
      </c>
      <c r="B30" s="39"/>
      <c r="C30" s="7">
        <v>-979</v>
      </c>
      <c r="D30" s="7">
        <v>-312</v>
      </c>
      <c r="E30" s="7">
        <v>-745</v>
      </c>
      <c r="F30" s="7">
        <v>-705</v>
      </c>
      <c r="G30" s="7">
        <v>-352</v>
      </c>
      <c r="H30" s="7">
        <v>-40</v>
      </c>
      <c r="I30" s="7">
        <v>-494</v>
      </c>
      <c r="J30" s="7">
        <v>-75</v>
      </c>
      <c r="K30" s="7">
        <v>-32</v>
      </c>
      <c r="L30" s="7">
        <v>-24</v>
      </c>
      <c r="M30" s="7">
        <v>-71.195</v>
      </c>
      <c r="N30" s="7">
        <v>0</v>
      </c>
      <c r="O30" s="7">
        <v>0</v>
      </c>
      <c r="P30" s="7">
        <v>0</v>
      </c>
      <c r="Q30" s="7">
        <v>0</v>
      </c>
      <c r="R30" s="7">
        <v>-369.607</v>
      </c>
      <c r="S30" s="7">
        <v>-19.019</v>
      </c>
      <c r="T30" s="7">
        <v>0</v>
      </c>
    </row>
    <row r="31" spans="1:20" ht="12.75">
      <c r="A31" s="40" t="s">
        <v>179</v>
      </c>
      <c r="B31" s="40"/>
      <c r="C31" s="6">
        <v>-2542</v>
      </c>
      <c r="D31" s="6">
        <v>-2826</v>
      </c>
      <c r="E31" s="6">
        <v>-3302</v>
      </c>
      <c r="F31" s="6">
        <v>-6257</v>
      </c>
      <c r="G31" s="6">
        <v>-6279</v>
      </c>
      <c r="H31" s="6">
        <v>-3890</v>
      </c>
      <c r="I31" s="6">
        <v>-1677</v>
      </c>
      <c r="J31" s="6">
        <v>-930</v>
      </c>
      <c r="K31" s="6">
        <v>-1930</v>
      </c>
      <c r="L31" s="6">
        <v>-1386</v>
      </c>
      <c r="M31" s="6">
        <v>-1584.089</v>
      </c>
      <c r="N31" s="6">
        <v>-535.642</v>
      </c>
      <c r="O31" s="6">
        <v>-635.81</v>
      </c>
      <c r="P31" s="6">
        <v>-573.35</v>
      </c>
      <c r="Q31" s="6">
        <v>-246.988</v>
      </c>
      <c r="R31" s="6">
        <v>-4290.173</v>
      </c>
      <c r="S31" s="6">
        <v>-546.509</v>
      </c>
      <c r="T31" s="6">
        <v>-20.454</v>
      </c>
    </row>
    <row r="32" spans="1:20" ht="12.75">
      <c r="A32" s="39" t="s">
        <v>180</v>
      </c>
      <c r="B32" s="39"/>
      <c r="C32" s="7">
        <v>3349</v>
      </c>
      <c r="D32" s="7">
        <v>2306</v>
      </c>
      <c r="E32" s="7">
        <v>4237</v>
      </c>
      <c r="F32" s="7">
        <v>6843</v>
      </c>
      <c r="G32" s="7">
        <v>4250</v>
      </c>
      <c r="H32" s="7">
        <v>1966</v>
      </c>
      <c r="I32" s="7">
        <v>1305</v>
      </c>
      <c r="J32" s="7">
        <v>1271</v>
      </c>
      <c r="K32" s="7">
        <v>1845</v>
      </c>
      <c r="L32" s="7">
        <v>836</v>
      </c>
      <c r="M32" s="7">
        <v>1426.786</v>
      </c>
      <c r="N32" s="7">
        <v>813.184</v>
      </c>
      <c r="O32" s="7">
        <v>553.289</v>
      </c>
      <c r="P32" s="7">
        <v>370.377</v>
      </c>
      <c r="Q32" s="7">
        <v>545.724</v>
      </c>
      <c r="R32" s="7">
        <v>4024.551</v>
      </c>
      <c r="S32" s="7">
        <v>332.084</v>
      </c>
      <c r="T32" s="7">
        <v>5.198</v>
      </c>
    </row>
    <row r="33" spans="1:20" ht="12.75">
      <c r="A33" s="40" t="s">
        <v>181</v>
      </c>
      <c r="B33" s="40"/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5.072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2.75">
      <c r="A34" s="39" t="s">
        <v>182</v>
      </c>
      <c r="B34" s="39"/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1:20" ht="12.75">
      <c r="A35" s="40" t="s">
        <v>183</v>
      </c>
      <c r="B35" s="40"/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2.75">
      <c r="A36" s="39" t="s">
        <v>184</v>
      </c>
      <c r="B36" s="39"/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 ht="12.75">
      <c r="A37" s="41" t="s">
        <v>185</v>
      </c>
      <c r="B37" s="41"/>
      <c r="C37" s="10">
        <v>-5065</v>
      </c>
      <c r="D37" s="10">
        <v>-4276</v>
      </c>
      <c r="E37" s="10">
        <v>-3595</v>
      </c>
      <c r="F37" s="10">
        <v>-1930</v>
      </c>
      <c r="G37" s="10">
        <v>-3360</v>
      </c>
      <c r="H37" s="10">
        <v>-2337</v>
      </c>
      <c r="I37" s="10">
        <v>-1199</v>
      </c>
      <c r="J37" s="10">
        <v>42</v>
      </c>
      <c r="K37" s="10">
        <v>-333</v>
      </c>
      <c r="L37" s="10">
        <v>-778</v>
      </c>
      <c r="M37" s="10">
        <v>-317.631</v>
      </c>
      <c r="N37" s="10">
        <v>236.651</v>
      </c>
      <c r="O37" s="10">
        <v>-121.684</v>
      </c>
      <c r="P37" s="10">
        <v>-253.294</v>
      </c>
      <c r="Q37" s="10">
        <v>163.978</v>
      </c>
      <c r="R37" s="10">
        <v>-922.284</v>
      </c>
      <c r="S37" s="10">
        <v>-261.777</v>
      </c>
      <c r="T37" s="10">
        <v>-22.477</v>
      </c>
    </row>
    <row r="38" spans="1:20" ht="12.75">
      <c r="A38" s="38" t="s">
        <v>186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ht="12.75">
      <c r="A39" s="39" t="s">
        <v>187</v>
      </c>
      <c r="B39" s="39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11</v>
      </c>
      <c r="J39" s="7">
        <v>91</v>
      </c>
      <c r="K39" s="7">
        <v>35</v>
      </c>
      <c r="L39" s="7">
        <v>66</v>
      </c>
      <c r="M39" s="7">
        <v>60.109</v>
      </c>
      <c r="N39" s="7">
        <v>163.322</v>
      </c>
      <c r="O39" s="7">
        <v>121.689</v>
      </c>
      <c r="P39" s="7">
        <v>116.456</v>
      </c>
      <c r="Q39" s="7">
        <v>44.697</v>
      </c>
      <c r="R39" s="7">
        <v>64.469</v>
      </c>
      <c r="S39" s="7">
        <v>14.366</v>
      </c>
      <c r="T39" s="7">
        <v>49.821</v>
      </c>
    </row>
    <row r="40" spans="1:20" ht="12.75">
      <c r="A40" s="40" t="s">
        <v>188</v>
      </c>
      <c r="B40" s="40"/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11</v>
      </c>
      <c r="J40" s="6">
        <v>91</v>
      </c>
      <c r="K40" s="6">
        <v>35</v>
      </c>
      <c r="L40" s="6">
        <v>62</v>
      </c>
      <c r="M40" s="6">
        <v>60.109</v>
      </c>
      <c r="N40" s="6">
        <v>163.322</v>
      </c>
      <c r="O40" s="6">
        <v>121.689</v>
      </c>
      <c r="P40" s="6">
        <v>16.625</v>
      </c>
      <c r="Q40" s="6">
        <v>44.697</v>
      </c>
      <c r="R40" s="8" t="s">
        <v>40</v>
      </c>
      <c r="S40" s="6">
        <v>5.983</v>
      </c>
      <c r="T40" s="6">
        <v>0.518</v>
      </c>
    </row>
    <row r="41" spans="1:20" ht="12.75">
      <c r="A41" s="39" t="s">
        <v>189</v>
      </c>
      <c r="B41" s="39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4</v>
      </c>
      <c r="M41" s="7">
        <v>0</v>
      </c>
      <c r="N41" s="9" t="s">
        <v>40</v>
      </c>
      <c r="O41" s="9" t="s">
        <v>40</v>
      </c>
      <c r="P41" s="7">
        <v>99.831</v>
      </c>
      <c r="Q41" s="7">
        <v>0</v>
      </c>
      <c r="R41" s="7">
        <v>64.469</v>
      </c>
      <c r="S41" s="7">
        <v>8.383</v>
      </c>
      <c r="T41" s="7">
        <v>49.303</v>
      </c>
    </row>
    <row r="42" spans="1:20" ht="12.75">
      <c r="A42" s="40" t="s">
        <v>190</v>
      </c>
      <c r="B42" s="40"/>
      <c r="C42" s="6">
        <v>0</v>
      </c>
      <c r="D42" s="6">
        <v>0</v>
      </c>
      <c r="E42" s="6">
        <v>-960</v>
      </c>
      <c r="F42" s="6">
        <v>-277</v>
      </c>
      <c r="G42" s="6">
        <v>0</v>
      </c>
      <c r="H42" s="6">
        <v>0</v>
      </c>
      <c r="I42" s="6">
        <v>-100</v>
      </c>
      <c r="J42" s="6">
        <v>-248</v>
      </c>
      <c r="K42" s="6">
        <v>-252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2.75">
      <c r="A43" s="39" t="s">
        <v>191</v>
      </c>
      <c r="B43" s="39"/>
      <c r="C43" s="7">
        <v>6359</v>
      </c>
      <c r="D43" s="7">
        <v>394</v>
      </c>
      <c r="E43" s="7">
        <v>3378</v>
      </c>
      <c r="F43" s="7">
        <v>177</v>
      </c>
      <c r="G43" s="7">
        <v>143</v>
      </c>
      <c r="H43" s="7">
        <v>87</v>
      </c>
      <c r="I43" s="7">
        <v>87</v>
      </c>
      <c r="J43" s="7">
        <v>24</v>
      </c>
      <c r="K43" s="7">
        <v>98</v>
      </c>
      <c r="L43" s="7">
        <v>11</v>
      </c>
      <c r="M43" s="7">
        <v>0</v>
      </c>
      <c r="N43" s="7">
        <v>0</v>
      </c>
      <c r="O43" s="7">
        <v>0</v>
      </c>
      <c r="P43" s="7">
        <v>10</v>
      </c>
      <c r="Q43" s="7">
        <v>681.499</v>
      </c>
      <c r="R43" s="7">
        <v>1263.639</v>
      </c>
      <c r="S43" s="7">
        <v>325.987</v>
      </c>
      <c r="T43" s="7">
        <v>75</v>
      </c>
    </row>
    <row r="44" spans="1:20" ht="12.75">
      <c r="A44" s="40" t="s">
        <v>192</v>
      </c>
      <c r="B44" s="40"/>
      <c r="C44" s="6">
        <v>-1933</v>
      </c>
      <c r="D44" s="6">
        <v>-1011</v>
      </c>
      <c r="E44" s="6">
        <v>-588</v>
      </c>
      <c r="F44" s="6">
        <v>-444</v>
      </c>
      <c r="G44" s="6">
        <v>-221</v>
      </c>
      <c r="H44" s="6">
        <v>-472</v>
      </c>
      <c r="I44" s="6">
        <v>-355</v>
      </c>
      <c r="J44" s="6">
        <v>-74</v>
      </c>
      <c r="K44" s="6">
        <v>-383</v>
      </c>
      <c r="L44" s="6">
        <v>-270</v>
      </c>
      <c r="M44" s="6">
        <v>-157.401</v>
      </c>
      <c r="N44" s="6">
        <v>-495.308</v>
      </c>
      <c r="O44" s="6">
        <v>-14.795</v>
      </c>
      <c r="P44" s="6">
        <v>-19.575</v>
      </c>
      <c r="Q44" s="6">
        <v>-16.927</v>
      </c>
      <c r="R44" s="6">
        <v>-188.886</v>
      </c>
      <c r="S44" s="6">
        <v>-78.108</v>
      </c>
      <c r="T44" s="6">
        <v>0</v>
      </c>
    </row>
    <row r="45" spans="1:20" ht="12.75">
      <c r="A45" s="39" t="s">
        <v>193</v>
      </c>
      <c r="B45" s="39"/>
      <c r="C45" s="9" t="s">
        <v>40</v>
      </c>
      <c r="D45" s="9" t="s">
        <v>40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ht="12.75">
      <c r="A46" s="40" t="s">
        <v>194</v>
      </c>
      <c r="B46" s="40"/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2.75">
      <c r="A47" s="39" t="s">
        <v>195</v>
      </c>
      <c r="B47" s="39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ht="12.75">
      <c r="A48" s="40" t="s">
        <v>196</v>
      </c>
      <c r="B48" s="40"/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2.75">
      <c r="A49" s="39" t="s">
        <v>197</v>
      </c>
      <c r="B49" s="39"/>
      <c r="C49" s="7">
        <v>6</v>
      </c>
      <c r="D49" s="7">
        <v>78</v>
      </c>
      <c r="E49" s="7">
        <v>429</v>
      </c>
      <c r="F49" s="7">
        <v>62</v>
      </c>
      <c r="G49" s="7">
        <v>259</v>
      </c>
      <c r="H49" s="7">
        <v>105</v>
      </c>
      <c r="I49" s="7">
        <v>159</v>
      </c>
      <c r="J49" s="7">
        <v>257</v>
      </c>
      <c r="K49" s="7">
        <v>102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-16.122</v>
      </c>
      <c r="R49" s="7">
        <v>-35.151</v>
      </c>
      <c r="S49" s="7">
        <v>-7.783</v>
      </c>
      <c r="T49" s="7">
        <v>-2.304</v>
      </c>
    </row>
    <row r="50" spans="1:20" ht="12.75">
      <c r="A50" s="40" t="s">
        <v>198</v>
      </c>
      <c r="B50" s="40"/>
      <c r="C50" s="6">
        <v>6</v>
      </c>
      <c r="D50" s="6">
        <v>78</v>
      </c>
      <c r="E50" s="6">
        <v>429</v>
      </c>
      <c r="F50" s="6">
        <v>62</v>
      </c>
      <c r="G50" s="6">
        <v>259</v>
      </c>
      <c r="H50" s="6">
        <v>105</v>
      </c>
      <c r="I50" s="6">
        <v>159</v>
      </c>
      <c r="J50" s="6">
        <v>257</v>
      </c>
      <c r="K50" s="6">
        <v>102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2.75">
      <c r="A51" s="39" t="s">
        <v>199</v>
      </c>
      <c r="B51" s="39"/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-16.122</v>
      </c>
      <c r="R51" s="7">
        <v>-35.151</v>
      </c>
      <c r="S51" s="7">
        <v>-7.783</v>
      </c>
      <c r="T51" s="7">
        <v>-2.304</v>
      </c>
    </row>
    <row r="52" spans="1:20" ht="12.75">
      <c r="A52" s="41" t="s">
        <v>200</v>
      </c>
      <c r="B52" s="41"/>
      <c r="C52" s="10">
        <v>4432</v>
      </c>
      <c r="D52" s="10">
        <v>-539</v>
      </c>
      <c r="E52" s="10">
        <v>2259</v>
      </c>
      <c r="F52" s="10">
        <v>-482</v>
      </c>
      <c r="G52" s="10">
        <v>181</v>
      </c>
      <c r="H52" s="10">
        <v>-280</v>
      </c>
      <c r="I52" s="10">
        <v>-198</v>
      </c>
      <c r="J52" s="10">
        <v>50</v>
      </c>
      <c r="K52" s="10">
        <v>-400</v>
      </c>
      <c r="L52" s="10">
        <v>-193</v>
      </c>
      <c r="M52" s="10">
        <v>-97.292</v>
      </c>
      <c r="N52" s="10">
        <v>-331.986</v>
      </c>
      <c r="O52" s="10">
        <v>106.894</v>
      </c>
      <c r="P52" s="10">
        <v>106.881</v>
      </c>
      <c r="Q52" s="10">
        <v>693.147</v>
      </c>
      <c r="R52" s="10">
        <v>1104.071</v>
      </c>
      <c r="S52" s="10">
        <v>254.462</v>
      </c>
      <c r="T52" s="10">
        <v>122.517</v>
      </c>
    </row>
    <row r="53" spans="1:20" ht="12.75">
      <c r="A53" s="39" t="s">
        <v>201</v>
      </c>
      <c r="B53" s="39"/>
      <c r="C53" s="7">
        <v>-310</v>
      </c>
      <c r="D53" s="7">
        <v>-86</v>
      </c>
      <c r="E53" s="7">
        <v>-29</v>
      </c>
      <c r="F53" s="7">
        <v>1</v>
      </c>
      <c r="G53" s="7">
        <v>17</v>
      </c>
      <c r="H53" s="7">
        <v>-1</v>
      </c>
      <c r="I53" s="7">
        <v>-70</v>
      </c>
      <c r="J53" s="7">
        <v>20</v>
      </c>
      <c r="K53" s="7">
        <v>40</v>
      </c>
      <c r="L53" s="7">
        <v>-52</v>
      </c>
      <c r="M53" s="7">
        <v>48.69</v>
      </c>
      <c r="N53" s="7">
        <v>67.332</v>
      </c>
      <c r="O53" s="7">
        <v>38.471</v>
      </c>
      <c r="P53" s="7">
        <v>-15.958</v>
      </c>
      <c r="Q53" s="7">
        <v>-37.557</v>
      </c>
      <c r="R53" s="7">
        <v>0.489</v>
      </c>
      <c r="S53" s="7">
        <v>-0.035</v>
      </c>
      <c r="T53" s="9" t="s">
        <v>40</v>
      </c>
    </row>
    <row r="54" spans="1:20" ht="12.75">
      <c r="A54" s="41" t="s">
        <v>202</v>
      </c>
      <c r="B54" s="41"/>
      <c r="C54" s="10">
        <v>5899</v>
      </c>
      <c r="D54" s="10">
        <v>574</v>
      </c>
      <c r="E54" s="10">
        <v>2815</v>
      </c>
      <c r="F54" s="10">
        <v>1492</v>
      </c>
      <c r="G54" s="10">
        <v>333</v>
      </c>
      <c r="H54" s="10">
        <v>675</v>
      </c>
      <c r="I54" s="10">
        <v>230</v>
      </c>
      <c r="J54" s="10">
        <v>1517</v>
      </c>
      <c r="K54" s="10">
        <v>9</v>
      </c>
      <c r="L54" s="10">
        <v>-290</v>
      </c>
      <c r="M54" s="10">
        <v>200.327</v>
      </c>
      <c r="N54" s="10">
        <v>364.019</v>
      </c>
      <c r="O54" s="10">
        <v>197.972</v>
      </c>
      <c r="P54" s="10">
        <v>-282.153</v>
      </c>
      <c r="Q54" s="10">
        <v>689.126</v>
      </c>
      <c r="R54" s="10">
        <v>91.401</v>
      </c>
      <c r="S54" s="10">
        <v>23.685</v>
      </c>
      <c r="T54" s="10">
        <v>103.562</v>
      </c>
    </row>
  </sheetData>
  <sheetProtection/>
  <mergeCells count="51">
    <mergeCell ref="A52:B52"/>
    <mergeCell ref="A53:B53"/>
    <mergeCell ref="A54:B54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T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T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F1"/>
    <mergeCell ref="F3:G3"/>
    <mergeCell ref="F4:G4"/>
    <mergeCell ref="A6:T6"/>
    <mergeCell ref="A8:T8"/>
    <mergeCell ref="A9:B9"/>
  </mergeCells>
  <printOptions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20" width="16.00390625" style="0" customWidth="1"/>
  </cols>
  <sheetData>
    <row r="1" spans="1:6" ht="18" customHeight="1">
      <c r="A1" s="36" t="s">
        <v>0</v>
      </c>
      <c r="B1" s="36"/>
      <c r="C1" s="36"/>
      <c r="D1" s="36"/>
      <c r="E1" s="36"/>
      <c r="F1" s="36"/>
    </row>
    <row r="3" spans="1:11" ht="12.75">
      <c r="A3" s="1" t="s">
        <v>1</v>
      </c>
      <c r="B3" s="2" t="s">
        <v>2</v>
      </c>
      <c r="C3" s="1" t="s">
        <v>3</v>
      </c>
      <c r="D3" s="2" t="s">
        <v>4</v>
      </c>
      <c r="E3" s="1" t="s">
        <v>5</v>
      </c>
      <c r="F3" s="37" t="s">
        <v>6</v>
      </c>
      <c r="G3" s="37"/>
      <c r="H3" s="1" t="s">
        <v>7</v>
      </c>
      <c r="I3" s="3">
        <v>312640.8</v>
      </c>
      <c r="J3" s="1" t="s">
        <v>8</v>
      </c>
      <c r="K3" s="4">
        <v>1000000</v>
      </c>
    </row>
    <row r="4" spans="1:9" ht="12.75">
      <c r="A4" s="1" t="s">
        <v>9</v>
      </c>
      <c r="B4" s="2" t="s">
        <v>10</v>
      </c>
      <c r="C4" s="1" t="s">
        <v>11</v>
      </c>
      <c r="D4" s="2" t="s">
        <v>12</v>
      </c>
      <c r="E4" s="1" t="s">
        <v>13</v>
      </c>
      <c r="F4" s="37" t="s">
        <v>14</v>
      </c>
      <c r="G4" s="37"/>
      <c r="H4" s="1" t="s">
        <v>15</v>
      </c>
      <c r="I4" s="3">
        <v>467.71</v>
      </c>
    </row>
    <row r="6" spans="1:20" ht="12.75">
      <c r="A6" s="38" t="s">
        <v>203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3:20" ht="33.75"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23</v>
      </c>
      <c r="J7" s="5" t="s">
        <v>24</v>
      </c>
      <c r="K7" s="5" t="s">
        <v>25</v>
      </c>
      <c r="L7" s="5" t="s">
        <v>26</v>
      </c>
      <c r="M7" s="5" t="s">
        <v>27</v>
      </c>
      <c r="N7" s="5" t="s">
        <v>28</v>
      </c>
      <c r="O7" s="5" t="s">
        <v>29</v>
      </c>
      <c r="P7" s="5" t="s">
        <v>30</v>
      </c>
      <c r="Q7" s="5" t="s">
        <v>31</v>
      </c>
      <c r="R7" s="5" t="s">
        <v>32</v>
      </c>
      <c r="S7" s="5" t="s">
        <v>33</v>
      </c>
      <c r="T7" s="5" t="s">
        <v>34</v>
      </c>
    </row>
    <row r="8" spans="1:20" ht="12.75">
      <c r="A8" s="38" t="s">
        <v>204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2.75">
      <c r="A9" s="39" t="s">
        <v>7</v>
      </c>
      <c r="B9" s="39"/>
      <c r="C9" s="7">
        <v>144312.75</v>
      </c>
      <c r="D9" s="7">
        <v>183044.61</v>
      </c>
      <c r="E9" s="7">
        <v>113894.98</v>
      </c>
      <c r="F9" s="7">
        <v>78760.5</v>
      </c>
      <c r="G9" s="7">
        <v>81180</v>
      </c>
      <c r="H9" s="7">
        <v>59726.88000000003</v>
      </c>
      <c r="I9" s="7">
        <v>21947.84</v>
      </c>
      <c r="J9" s="7">
        <v>38538.24</v>
      </c>
      <c r="K9" s="7">
        <v>16336.44</v>
      </c>
      <c r="L9" s="7">
        <v>19614.4</v>
      </c>
      <c r="M9" s="7">
        <v>18146.10019</v>
      </c>
      <c r="N9" s="7">
        <v>21224.48748</v>
      </c>
      <c r="O9" s="7">
        <v>7327.54434</v>
      </c>
      <c r="P9" s="7">
        <v>4038.21876</v>
      </c>
      <c r="Q9" s="7">
        <v>5558.16982</v>
      </c>
      <c r="R9" s="7">
        <v>26274.924375</v>
      </c>
      <c r="S9" s="7">
        <v>17054.67030342</v>
      </c>
      <c r="T9" s="7">
        <v>1442.2134747632401</v>
      </c>
    </row>
    <row r="10" spans="1:20" ht="12.75">
      <c r="A10" s="40" t="s">
        <v>119</v>
      </c>
      <c r="B10" s="40"/>
      <c r="C10" s="6">
        <v>88988</v>
      </c>
      <c r="D10" s="6">
        <v>74452</v>
      </c>
      <c r="E10" s="6">
        <v>61093</v>
      </c>
      <c r="F10" s="6">
        <v>48077</v>
      </c>
      <c r="G10" s="6">
        <v>34204</v>
      </c>
      <c r="H10" s="6">
        <v>24509</v>
      </c>
      <c r="I10" s="6">
        <v>19166</v>
      </c>
      <c r="J10" s="6">
        <v>14835</v>
      </c>
      <c r="K10" s="6">
        <v>10711</v>
      </c>
      <c r="L10" s="6">
        <v>8490</v>
      </c>
      <c r="M10" s="6">
        <v>6921.124</v>
      </c>
      <c r="N10" s="6">
        <v>5263.699</v>
      </c>
      <c r="O10" s="6">
        <v>3932.936</v>
      </c>
      <c r="P10" s="6">
        <v>3122.433</v>
      </c>
      <c r="Q10" s="6">
        <v>2761.983</v>
      </c>
      <c r="R10" s="6">
        <v>1639.839</v>
      </c>
      <c r="S10" s="6">
        <v>609.996</v>
      </c>
      <c r="T10" s="6">
        <v>147.758</v>
      </c>
    </row>
    <row r="11" spans="1:20" ht="12.75">
      <c r="A11" s="39" t="s">
        <v>205</v>
      </c>
      <c r="B11" s="39"/>
      <c r="C11" s="7">
        <v>14009</v>
      </c>
      <c r="D11" s="7">
        <v>5934</v>
      </c>
      <c r="E11" s="7">
        <v>3830</v>
      </c>
      <c r="F11" s="7">
        <v>1939</v>
      </c>
      <c r="G11" s="7">
        <v>865</v>
      </c>
      <c r="H11" s="7">
        <v>393</v>
      </c>
      <c r="I11" s="7">
        <v>592</v>
      </c>
      <c r="J11" s="7">
        <v>1361</v>
      </c>
      <c r="K11" s="7">
        <v>1283</v>
      </c>
      <c r="L11" s="7">
        <v>1519</v>
      </c>
      <c r="M11" s="7">
        <v>1849.778</v>
      </c>
      <c r="N11" s="7">
        <v>1929.589</v>
      </c>
      <c r="O11" s="7">
        <v>2246.85</v>
      </c>
      <c r="P11" s="7">
        <v>2150.485</v>
      </c>
      <c r="Q11" s="7">
        <v>2144.044</v>
      </c>
      <c r="R11" s="7">
        <v>1480.66</v>
      </c>
      <c r="S11" s="7">
        <v>348.824</v>
      </c>
      <c r="T11" s="7">
        <v>78.202</v>
      </c>
    </row>
    <row r="12" spans="1:20" ht="12.75">
      <c r="A12" s="40" t="s">
        <v>206</v>
      </c>
      <c r="B12" s="40"/>
      <c r="C12" s="6">
        <v>54505</v>
      </c>
      <c r="D12" s="6">
        <v>40159</v>
      </c>
      <c r="E12" s="6">
        <v>32555</v>
      </c>
      <c r="F12" s="6">
        <v>25250</v>
      </c>
      <c r="G12" s="6">
        <v>18775</v>
      </c>
      <c r="H12" s="6">
        <v>13795</v>
      </c>
      <c r="I12" s="6">
        <v>8169</v>
      </c>
      <c r="J12" s="6">
        <v>6225</v>
      </c>
      <c r="K12" s="6">
        <v>4164</v>
      </c>
      <c r="L12" s="6">
        <v>3473</v>
      </c>
      <c r="M12" s="6">
        <v>2966.751</v>
      </c>
      <c r="N12" s="6">
        <v>2162.033</v>
      </c>
      <c r="O12" s="6">
        <v>1990.449</v>
      </c>
      <c r="P12" s="6">
        <v>1637.547</v>
      </c>
      <c r="Q12" s="6">
        <v>2135.169</v>
      </c>
      <c r="R12" s="6">
        <v>2472.722</v>
      </c>
      <c r="S12" s="6">
        <v>649.559</v>
      </c>
      <c r="T12" s="6">
        <v>149.006</v>
      </c>
    </row>
    <row r="13" spans="1:20" ht="12.75">
      <c r="A13" s="39" t="s">
        <v>207</v>
      </c>
      <c r="B13" s="39"/>
      <c r="C13" s="7">
        <v>140905.75</v>
      </c>
      <c r="D13" s="7">
        <v>176531.61</v>
      </c>
      <c r="E13" s="7">
        <v>107410.98</v>
      </c>
      <c r="F13" s="7">
        <v>71123.5</v>
      </c>
      <c r="G13" s="7">
        <v>73283</v>
      </c>
      <c r="H13" s="7">
        <v>53753.88000000003</v>
      </c>
      <c r="I13" s="7">
        <v>18812.84</v>
      </c>
      <c r="J13" s="7">
        <v>36787.24</v>
      </c>
      <c r="K13" s="7">
        <v>15600.44</v>
      </c>
      <c r="L13" s="7">
        <v>19133.4</v>
      </c>
      <c r="M13" s="7">
        <v>18216.67919</v>
      </c>
      <c r="N13" s="7">
        <v>21759.25348</v>
      </c>
      <c r="O13" s="7">
        <v>8273.42534</v>
      </c>
      <c r="P13" s="7">
        <v>5192.11876</v>
      </c>
      <c r="Q13" s="7">
        <v>6601.69182</v>
      </c>
      <c r="R13" s="7">
        <v>27049.396375</v>
      </c>
      <c r="S13" s="7">
        <v>17030.007894</v>
      </c>
      <c r="T13" s="7">
        <v>1395.35043225</v>
      </c>
    </row>
    <row r="14" spans="1:20" ht="12.75">
      <c r="A14" s="40" t="s">
        <v>208</v>
      </c>
      <c r="B14" s="40"/>
      <c r="C14" s="6">
        <v>5026</v>
      </c>
      <c r="D14" s="6">
        <v>4068</v>
      </c>
      <c r="E14" s="6">
        <v>2795</v>
      </c>
      <c r="F14" s="6">
        <v>2082</v>
      </c>
      <c r="G14" s="6">
        <v>2193</v>
      </c>
      <c r="H14" s="6">
        <v>1627</v>
      </c>
      <c r="I14" s="6">
        <v>1312</v>
      </c>
      <c r="J14" s="6">
        <v>1008</v>
      </c>
      <c r="K14" s="6">
        <v>660</v>
      </c>
      <c r="L14" s="6">
        <v>641</v>
      </c>
      <c r="M14" s="6">
        <v>538.821</v>
      </c>
      <c r="N14" s="6">
        <v>244.007</v>
      </c>
      <c r="O14" s="6">
        <v>84.913</v>
      </c>
      <c r="P14" s="6">
        <v>-121.453</v>
      </c>
      <c r="Q14" s="6">
        <v>-569.524</v>
      </c>
      <c r="R14" s="6">
        <v>-307.133</v>
      </c>
      <c r="S14" s="6">
        <v>-88.215</v>
      </c>
      <c r="T14" s="6">
        <v>-23.923</v>
      </c>
    </row>
    <row r="15" spans="1:20" ht="12.75">
      <c r="A15" s="39" t="s">
        <v>209</v>
      </c>
      <c r="B15" s="39"/>
      <c r="C15" s="7">
        <v>99</v>
      </c>
      <c r="D15" s="7">
        <v>647</v>
      </c>
      <c r="E15" s="7">
        <v>636</v>
      </c>
      <c r="F15" s="7">
        <v>999</v>
      </c>
      <c r="G15" s="7">
        <v>1536</v>
      </c>
      <c r="H15" s="7">
        <v>1195</v>
      </c>
      <c r="I15" s="7">
        <v>972</v>
      </c>
      <c r="J15" s="7">
        <v>737</v>
      </c>
      <c r="K15" s="7">
        <v>455</v>
      </c>
      <c r="L15" s="7">
        <v>520</v>
      </c>
      <c r="M15" s="7">
        <v>463.097</v>
      </c>
      <c r="N15" s="7">
        <v>165.697</v>
      </c>
      <c r="O15" s="7">
        <v>-2.839</v>
      </c>
      <c r="P15" s="7">
        <v>-387.195</v>
      </c>
      <c r="Q15" s="7">
        <v>-975.756</v>
      </c>
      <c r="R15" s="7">
        <v>-558.633</v>
      </c>
      <c r="S15" s="7">
        <v>-97.907</v>
      </c>
      <c r="T15" s="7">
        <v>-27.311</v>
      </c>
    </row>
    <row r="16" spans="1:20" ht="12.75">
      <c r="A16" s="40" t="s">
        <v>210</v>
      </c>
      <c r="B16" s="40"/>
      <c r="C16" s="6">
        <v>4893</v>
      </c>
      <c r="D16" s="6">
        <v>3444</v>
      </c>
      <c r="E16" s="6">
        <v>3785</v>
      </c>
      <c r="F16" s="6">
        <v>1811</v>
      </c>
      <c r="G16" s="6">
        <v>979</v>
      </c>
      <c r="H16" s="6">
        <v>373</v>
      </c>
      <c r="I16" s="6">
        <v>333</v>
      </c>
      <c r="J16" s="6">
        <v>224</v>
      </c>
      <c r="K16" s="6">
        <v>216</v>
      </c>
      <c r="L16" s="6">
        <v>204</v>
      </c>
      <c r="M16" s="6">
        <v>89.133</v>
      </c>
      <c r="N16" s="6">
        <v>45.963</v>
      </c>
      <c r="O16" s="6">
        <v>39.163</v>
      </c>
      <c r="P16" s="6">
        <v>50.321</v>
      </c>
      <c r="Q16" s="6">
        <v>134.758</v>
      </c>
      <c r="R16" s="6">
        <v>287.055</v>
      </c>
      <c r="S16" s="6">
        <v>28.333</v>
      </c>
      <c r="T16" s="6">
        <v>7.221</v>
      </c>
    </row>
    <row r="17" spans="1:20" ht="12.75">
      <c r="A17" s="38" t="s">
        <v>211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12.75">
      <c r="A18" s="39" t="s">
        <v>212</v>
      </c>
      <c r="B18" s="39"/>
      <c r="C18" s="9" t="s">
        <v>213</v>
      </c>
      <c r="D18" s="7">
        <v>676.77556</v>
      </c>
      <c r="E18" s="9" t="s">
        <v>213</v>
      </c>
      <c r="F18" s="7">
        <v>126.35036496350364</v>
      </c>
      <c r="G18" s="7">
        <v>71.14625</v>
      </c>
      <c r="H18" s="7">
        <v>65.94118</v>
      </c>
      <c r="I18" s="7">
        <v>34.41611</v>
      </c>
      <c r="J18" s="7">
        <v>82.71429</v>
      </c>
      <c r="K18" s="7">
        <v>87.68889</v>
      </c>
      <c r="L18" s="7">
        <v>60.44872</v>
      </c>
      <c r="M18" s="7">
        <v>31.86331</v>
      </c>
      <c r="N18" s="7">
        <v>657.75</v>
      </c>
      <c r="O18" s="9" t="s">
        <v>213</v>
      </c>
      <c r="P18" s="9" t="s">
        <v>213</v>
      </c>
      <c r="Q18" s="9" t="s">
        <v>213</v>
      </c>
      <c r="R18" s="9" t="s">
        <v>213</v>
      </c>
      <c r="S18" s="9" t="s">
        <v>213</v>
      </c>
      <c r="T18" s="9" t="s">
        <v>40</v>
      </c>
    </row>
    <row r="19" spans="1:20" ht="12.75">
      <c r="A19" s="40" t="s">
        <v>214</v>
      </c>
      <c r="B19" s="40"/>
      <c r="C19" s="6">
        <v>1.621710230592889</v>
      </c>
      <c r="D19" s="6">
        <v>2.4585586686724334</v>
      </c>
      <c r="E19" s="6">
        <v>1.8642885436956769</v>
      </c>
      <c r="F19" s="6">
        <v>1.6382157788547538</v>
      </c>
      <c r="G19" s="6">
        <v>2.373406619108876</v>
      </c>
      <c r="H19" s="6">
        <v>2.4369366355216453</v>
      </c>
      <c r="I19" s="6">
        <v>1.1451445267661484</v>
      </c>
      <c r="J19" s="6">
        <v>2.5977917087967644</v>
      </c>
      <c r="K19" s="6">
        <v>1.525202128652787</v>
      </c>
      <c r="L19" s="6">
        <v>2.310294464075383</v>
      </c>
      <c r="M19" s="6">
        <v>2.621842953543384</v>
      </c>
      <c r="N19" s="6">
        <v>4.032238066804352</v>
      </c>
      <c r="O19" s="6">
        <v>1.8631232087173553</v>
      </c>
      <c r="P19" s="6">
        <v>1.2932923652805361</v>
      </c>
      <c r="Q19" s="6">
        <v>2.012383790921233</v>
      </c>
      <c r="R19" s="6">
        <v>16.0228683273175</v>
      </c>
      <c r="S19" s="6">
        <v>27.958941225483446</v>
      </c>
      <c r="T19" s="6">
        <v>9.760645614878653</v>
      </c>
    </row>
    <row r="20" spans="1:20" ht="12.75">
      <c r="A20" s="39" t="s">
        <v>215</v>
      </c>
      <c r="B20" s="39"/>
      <c r="C20" s="7">
        <v>24.43451</v>
      </c>
      <c r="D20" s="7">
        <v>39.38772</v>
      </c>
      <c r="E20" s="9" t="s">
        <v>40</v>
      </c>
      <c r="F20" s="9" t="s">
        <v>40</v>
      </c>
      <c r="G20" s="7">
        <v>42.884</v>
      </c>
      <c r="H20" s="7">
        <v>35.37049</v>
      </c>
      <c r="I20" s="7">
        <v>22.5361</v>
      </c>
      <c r="J20" s="7">
        <v>68.55012</v>
      </c>
      <c r="K20" s="7">
        <v>40.02637</v>
      </c>
      <c r="L20" s="7">
        <v>34.63092</v>
      </c>
      <c r="M20" s="7">
        <v>40.70099</v>
      </c>
      <c r="N20" s="7">
        <v>65.91672</v>
      </c>
      <c r="O20" s="7">
        <v>53.12148</v>
      </c>
      <c r="P20" s="9" t="s">
        <v>213</v>
      </c>
      <c r="Q20" s="9" t="s">
        <v>213</v>
      </c>
      <c r="R20" s="9" t="s">
        <v>213</v>
      </c>
      <c r="S20" s="9" t="s">
        <v>213</v>
      </c>
      <c r="T20" s="9" t="s">
        <v>40</v>
      </c>
    </row>
    <row r="21" spans="1:20" ht="12.75">
      <c r="A21" s="40" t="s">
        <v>216</v>
      </c>
      <c r="B21" s="40"/>
      <c r="C21" s="6">
        <v>13.43569</v>
      </c>
      <c r="D21" s="6">
        <v>18.78151</v>
      </c>
      <c r="E21" s="6">
        <v>13.903198007099295</v>
      </c>
      <c r="F21" s="6">
        <v>10.153475263001992</v>
      </c>
      <c r="G21" s="6">
        <v>11.82692</v>
      </c>
      <c r="H21" s="6">
        <v>11.3614</v>
      </c>
      <c r="I21" s="6">
        <v>8.21401</v>
      </c>
      <c r="J21" s="6">
        <v>32.19569</v>
      </c>
      <c r="K21" s="6">
        <v>37.90357</v>
      </c>
      <c r="L21" s="6">
        <v>79.73281</v>
      </c>
      <c r="M21" s="8" t="s">
        <v>213</v>
      </c>
      <c r="N21" s="8" t="s">
        <v>213</v>
      </c>
      <c r="O21" s="8" t="s">
        <v>213</v>
      </c>
      <c r="P21" s="8" t="s">
        <v>213</v>
      </c>
      <c r="Q21" s="8" t="s">
        <v>213</v>
      </c>
      <c r="R21" s="6">
        <v>98.24275</v>
      </c>
      <c r="S21" s="6">
        <v>121.95725</v>
      </c>
      <c r="T21" s="8" t="s">
        <v>40</v>
      </c>
    </row>
    <row r="22" spans="1:20" ht="12.75">
      <c r="A22" s="39" t="s">
        <v>217</v>
      </c>
      <c r="B22" s="39"/>
      <c r="C22" s="7">
        <v>21.675089466053187</v>
      </c>
      <c r="D22" s="7">
        <v>28.396625644334026</v>
      </c>
      <c r="E22" s="9" t="s">
        <v>40</v>
      </c>
      <c r="F22" s="9" t="s">
        <v>40</v>
      </c>
      <c r="G22" s="7">
        <v>16.39338290206593</v>
      </c>
      <c r="H22" s="7">
        <v>17.28209173435015</v>
      </c>
      <c r="I22" s="7">
        <v>10.582381820095382</v>
      </c>
      <c r="J22" s="7">
        <v>40.60931506849315</v>
      </c>
      <c r="K22" s="7">
        <v>75.98397904952631</v>
      </c>
      <c r="L22" s="7">
        <v>258.08747057857573</v>
      </c>
      <c r="M22" s="9" t="s">
        <v>213</v>
      </c>
      <c r="N22" s="9" t="s">
        <v>213</v>
      </c>
      <c r="O22" s="9" t="s">
        <v>213</v>
      </c>
      <c r="P22" s="9" t="s">
        <v>213</v>
      </c>
      <c r="Q22" s="9" t="s">
        <v>213</v>
      </c>
      <c r="R22" s="9" t="s">
        <v>213</v>
      </c>
      <c r="S22" s="9" t="s">
        <v>213</v>
      </c>
      <c r="T22" s="9" t="s">
        <v>40</v>
      </c>
    </row>
    <row r="23" spans="1:20" ht="12.75">
      <c r="A23" s="38" t="s">
        <v>207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12.75">
      <c r="A24" s="40" t="s">
        <v>218</v>
      </c>
      <c r="B24" s="40"/>
      <c r="C24" s="6">
        <v>1.5834241695509508</v>
      </c>
      <c r="D24" s="6">
        <v>2.3710794874550047</v>
      </c>
      <c r="E24" s="6">
        <v>1.7581552714713633</v>
      </c>
      <c r="F24" s="6">
        <v>1.479366433013707</v>
      </c>
      <c r="G24" s="6">
        <v>2.142527189802362</v>
      </c>
      <c r="H24" s="6">
        <v>2.193230241951937</v>
      </c>
      <c r="I24" s="6">
        <v>0.9815736199519983</v>
      </c>
      <c r="J24" s="6">
        <v>2.4797600269632625</v>
      </c>
      <c r="K24" s="6">
        <v>1.45648772290169</v>
      </c>
      <c r="L24" s="6">
        <v>2.2536395759717314</v>
      </c>
      <c r="M24" s="6">
        <v>2.6320405746234283</v>
      </c>
      <c r="N24" s="6">
        <v>4.133833161812634</v>
      </c>
      <c r="O24" s="6">
        <v>2.103625723886684</v>
      </c>
      <c r="P24" s="6">
        <v>1.6628439297176272</v>
      </c>
      <c r="Q24" s="6">
        <v>2.390200019333935</v>
      </c>
      <c r="R24" s="6">
        <v>16.495153716309954</v>
      </c>
      <c r="S24" s="6">
        <v>27.918228798221627</v>
      </c>
      <c r="T24" s="6">
        <v>9.443484835000474</v>
      </c>
    </row>
    <row r="25" spans="1:20" ht="12.75">
      <c r="A25" s="39" t="s">
        <v>219</v>
      </c>
      <c r="B25" s="39"/>
      <c r="C25" s="7">
        <v>28.035366096299246</v>
      </c>
      <c r="D25" s="7">
        <v>43.39518436578171</v>
      </c>
      <c r="E25" s="7">
        <v>38.429688729874776</v>
      </c>
      <c r="F25" s="7">
        <v>34.16114313160423</v>
      </c>
      <c r="G25" s="7">
        <v>33.41678066575467</v>
      </c>
      <c r="H25" s="7">
        <v>33.03864781807008</v>
      </c>
      <c r="I25" s="7">
        <v>14.339054878048781</v>
      </c>
      <c r="J25" s="7">
        <v>36.49527777777778</v>
      </c>
      <c r="K25" s="7">
        <v>23.637030303030304</v>
      </c>
      <c r="L25" s="7">
        <v>29.849297971918876</v>
      </c>
      <c r="M25" s="7">
        <v>33.80840611260511</v>
      </c>
      <c r="N25" s="7">
        <v>89.17471006979308</v>
      </c>
      <c r="O25" s="7">
        <v>97.43414247523937</v>
      </c>
      <c r="P25" s="9" t="s">
        <v>213</v>
      </c>
      <c r="Q25" s="9" t="s">
        <v>213</v>
      </c>
      <c r="R25" s="9" t="s">
        <v>213</v>
      </c>
      <c r="S25" s="9" t="s">
        <v>213</v>
      </c>
      <c r="T25" s="9" t="s">
        <v>213</v>
      </c>
    </row>
    <row r="26" spans="1:20" ht="12.75">
      <c r="A26" s="40" t="s">
        <v>220</v>
      </c>
      <c r="B26" s="40"/>
      <c r="C26" s="6">
        <v>1423.290404040404</v>
      </c>
      <c r="D26" s="6">
        <v>272.84638330757343</v>
      </c>
      <c r="E26" s="6">
        <v>168.8851886792453</v>
      </c>
      <c r="F26" s="6">
        <v>71.19469469469469</v>
      </c>
      <c r="G26" s="6">
        <v>47.710286458333336</v>
      </c>
      <c r="H26" s="6">
        <v>44.982326359832655</v>
      </c>
      <c r="I26" s="6">
        <v>19.35477366255144</v>
      </c>
      <c r="J26" s="6">
        <v>49.91484396200814</v>
      </c>
      <c r="K26" s="6">
        <v>34.28668131868132</v>
      </c>
      <c r="L26" s="6">
        <v>36.795</v>
      </c>
      <c r="M26" s="6">
        <v>39.33663830687739</v>
      </c>
      <c r="N26" s="6">
        <v>131.3195379518036</v>
      </c>
      <c r="O26" s="8" t="s">
        <v>213</v>
      </c>
      <c r="P26" s="8" t="s">
        <v>213</v>
      </c>
      <c r="Q26" s="8" t="s">
        <v>213</v>
      </c>
      <c r="R26" s="8" t="s">
        <v>213</v>
      </c>
      <c r="S26" s="8" t="s">
        <v>213</v>
      </c>
      <c r="T26" s="8" t="s">
        <v>213</v>
      </c>
    </row>
    <row r="27" spans="1:20" ht="12.75">
      <c r="A27" s="39" t="s">
        <v>221</v>
      </c>
      <c r="B27" s="39"/>
      <c r="C27" s="7">
        <v>24.012568166325835</v>
      </c>
      <c r="D27" s="7">
        <v>37.49609388275276</v>
      </c>
      <c r="E27" s="7">
        <v>40.42566051938276</v>
      </c>
      <c r="F27" s="7">
        <v>29.16092660926609</v>
      </c>
      <c r="G27" s="7">
        <v>38.28787878787879</v>
      </c>
      <c r="H27" s="7">
        <v>31.977323022010722</v>
      </c>
      <c r="I27" s="7">
        <v>19.13818921668362</v>
      </c>
      <c r="J27" s="7">
        <v>64.20111692844677</v>
      </c>
      <c r="K27" s="7">
        <v>37.32162679425837</v>
      </c>
      <c r="L27" s="7">
        <v>32.98862068965517</v>
      </c>
      <c r="M27" s="7">
        <v>39.41204166495388</v>
      </c>
      <c r="N27" s="7">
        <v>64.99956231329908</v>
      </c>
      <c r="O27" s="7">
        <v>61.492339606374124</v>
      </c>
      <c r="P27" s="9" t="s">
        <v>213</v>
      </c>
      <c r="Q27" s="9" t="s">
        <v>213</v>
      </c>
      <c r="R27" s="9" t="s">
        <v>213</v>
      </c>
      <c r="S27" s="9" t="s">
        <v>213</v>
      </c>
      <c r="T27" s="9" t="s">
        <v>213</v>
      </c>
    </row>
    <row r="28" spans="1:20" ht="12.75">
      <c r="A28" s="40" t="s">
        <v>222</v>
      </c>
      <c r="B28" s="40"/>
      <c r="C28" s="6">
        <v>72.2964340687532</v>
      </c>
      <c r="D28" s="6">
        <v>86.91856720827178</v>
      </c>
      <c r="E28" s="6">
        <v>271.92653164556964</v>
      </c>
      <c r="F28" s="6">
        <v>33.99784894837476</v>
      </c>
      <c r="G28" s="6">
        <v>29.126788553259143</v>
      </c>
      <c r="H28" s="6">
        <v>18.40886301369864</v>
      </c>
      <c r="I28" s="6">
        <v>13.792404692082112</v>
      </c>
      <c r="J28" s="6">
        <v>31.149229466553766</v>
      </c>
      <c r="K28" s="6">
        <v>32.099670781893</v>
      </c>
      <c r="L28" s="6">
        <v>36.16899810964083</v>
      </c>
      <c r="M28" s="6">
        <v>38.1559467520689</v>
      </c>
      <c r="N28" s="6">
        <v>62.87729398744145</v>
      </c>
      <c r="O28" s="6">
        <v>61.22658027943876</v>
      </c>
      <c r="P28" s="8" t="s">
        <v>40</v>
      </c>
      <c r="Q28" s="8" t="s">
        <v>40</v>
      </c>
      <c r="R28" s="8" t="s">
        <v>40</v>
      </c>
      <c r="S28" s="6">
        <v>6302.741633604737</v>
      </c>
      <c r="T28" s="8" t="s">
        <v>40</v>
      </c>
    </row>
    <row r="29" spans="1:20" ht="12.75">
      <c r="A29" s="38" t="s">
        <v>223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2.75">
      <c r="A30" s="39" t="s">
        <v>224</v>
      </c>
      <c r="B30" s="39"/>
      <c r="C30" s="7">
        <v>0.09942106691884468</v>
      </c>
      <c r="D30" s="7">
        <v>0.033614376484755334</v>
      </c>
      <c r="E30" s="7">
        <v>0.035657434649604726</v>
      </c>
      <c r="F30" s="7">
        <v>0.027262437872151962</v>
      </c>
      <c r="G30" s="7">
        <v>0.011803556077125663</v>
      </c>
      <c r="H30" s="7">
        <v>0.007311100147561438</v>
      </c>
      <c r="I30" s="7">
        <v>0.03146786981657208</v>
      </c>
      <c r="J30" s="7">
        <v>0.03699652379466358</v>
      </c>
      <c r="K30" s="7">
        <v>0.0822412701180223</v>
      </c>
      <c r="L30" s="7">
        <v>0.07938996728234396</v>
      </c>
      <c r="M30" s="7">
        <v>0.10154309579187358</v>
      </c>
      <c r="N30" s="7">
        <v>0.0886790073829316</v>
      </c>
      <c r="O30" s="7">
        <v>0.27157433682721793</v>
      </c>
      <c r="P30" s="7">
        <v>0.4141825523266729</v>
      </c>
      <c r="Q30" s="7">
        <v>0.32477190066712325</v>
      </c>
      <c r="R30" s="7">
        <v>0.05473911430306363</v>
      </c>
      <c r="S30" s="7">
        <v>0.020482903012798804</v>
      </c>
      <c r="T30" s="7">
        <v>0.056044702601266566</v>
      </c>
    </row>
    <row r="31" spans="1:20" ht="12.75">
      <c r="A31" s="40" t="s">
        <v>225</v>
      </c>
      <c r="B31" s="40"/>
      <c r="C31" s="8" t="s">
        <v>40</v>
      </c>
      <c r="D31" s="8" t="s">
        <v>40</v>
      </c>
      <c r="E31" s="6">
        <v>-0.07092384782263415</v>
      </c>
      <c r="F31" s="6">
        <v>-0.10737660548201368</v>
      </c>
      <c r="G31" s="8" t="s">
        <v>40</v>
      </c>
      <c r="H31" s="8" t="s">
        <v>40</v>
      </c>
      <c r="I31" s="8" t="s">
        <v>40</v>
      </c>
      <c r="J31" s="8" t="s">
        <v>40</v>
      </c>
      <c r="K31" s="8" t="s">
        <v>40</v>
      </c>
      <c r="L31" s="8" t="s">
        <v>40</v>
      </c>
      <c r="M31" s="6">
        <v>0.003874416366663808</v>
      </c>
      <c r="N31" s="6">
        <v>0.02457648652751482</v>
      </c>
      <c r="O31" s="6">
        <v>0.1143276165709619</v>
      </c>
      <c r="P31" s="6">
        <v>0.22224067925595753</v>
      </c>
      <c r="Q31" s="6">
        <v>0.1580688751387368</v>
      </c>
      <c r="R31" s="6">
        <v>0.028631766463956813</v>
      </c>
      <c r="S31" s="8" t="s">
        <v>40</v>
      </c>
      <c r="T31" s="8" t="s">
        <v>40</v>
      </c>
    </row>
    <row r="32" spans="1:20" ht="12.75">
      <c r="A32" s="39" t="s">
        <v>226</v>
      </c>
      <c r="B32" s="39"/>
      <c r="C32" s="7">
        <v>2.7873060087544768</v>
      </c>
      <c r="D32" s="7">
        <v>1.4587020648967552</v>
      </c>
      <c r="E32" s="7">
        <v>1.370304114490161</v>
      </c>
      <c r="F32" s="7">
        <v>0.9313160422670509</v>
      </c>
      <c r="G32" s="7">
        <v>0.39443684450524397</v>
      </c>
      <c r="H32" s="7">
        <v>0.24154886293792255</v>
      </c>
      <c r="I32" s="7">
        <v>0.45121951219512196</v>
      </c>
      <c r="J32" s="7">
        <v>1.3501984126984128</v>
      </c>
      <c r="K32" s="7">
        <v>1.9439393939393939</v>
      </c>
      <c r="L32" s="7">
        <v>2.3697347893915754</v>
      </c>
      <c r="M32" s="7">
        <v>3.4330102204628252</v>
      </c>
      <c r="N32" s="7">
        <v>7.907924772649965</v>
      </c>
      <c r="O32" s="7">
        <v>26.460612627041797</v>
      </c>
      <c r="P32" s="9" t="s">
        <v>213</v>
      </c>
      <c r="Q32" s="9" t="s">
        <v>213</v>
      </c>
      <c r="R32" s="9" t="s">
        <v>213</v>
      </c>
      <c r="S32" s="9" t="s">
        <v>213</v>
      </c>
      <c r="T32" s="9" t="s">
        <v>213</v>
      </c>
    </row>
    <row r="33" spans="1:20" ht="12.75">
      <c r="A33" s="40" t="s">
        <v>227</v>
      </c>
      <c r="B33" s="40"/>
      <c r="C33" s="8" t="s">
        <v>213</v>
      </c>
      <c r="D33" s="8" t="s">
        <v>213</v>
      </c>
      <c r="E33" s="8" t="s">
        <v>213</v>
      </c>
      <c r="F33" s="8" t="s">
        <v>213</v>
      </c>
      <c r="G33" s="8" t="s">
        <v>213</v>
      </c>
      <c r="H33" s="8" t="s">
        <v>213</v>
      </c>
      <c r="I33" s="8" t="s">
        <v>213</v>
      </c>
      <c r="J33" s="8" t="s">
        <v>213</v>
      </c>
      <c r="K33" s="8" t="s">
        <v>213</v>
      </c>
      <c r="L33" s="8" t="s">
        <v>213</v>
      </c>
      <c r="M33" s="6">
        <v>0.13098784197349397</v>
      </c>
      <c r="N33" s="6">
        <v>2.19160106062531</v>
      </c>
      <c r="O33" s="6">
        <v>11.139413281829638</v>
      </c>
      <c r="P33" s="8" t="s">
        <v>213</v>
      </c>
      <c r="Q33" s="8" t="s">
        <v>213</v>
      </c>
      <c r="R33" s="8" t="s">
        <v>213</v>
      </c>
      <c r="S33" s="6">
        <v>0.27910219350450605</v>
      </c>
      <c r="T33" s="6">
        <v>1.958951636500439</v>
      </c>
    </row>
    <row r="34" spans="1:20" ht="12.75">
      <c r="A34" s="39" t="s">
        <v>228</v>
      </c>
      <c r="B34" s="39"/>
      <c r="C34" s="7">
        <v>23.933333333333334</v>
      </c>
      <c r="D34" s="7">
        <v>28.851063829787233</v>
      </c>
      <c r="E34" s="7">
        <v>30.380434782608695</v>
      </c>
      <c r="F34" s="7">
        <v>32.03076923076923</v>
      </c>
      <c r="G34" s="7">
        <v>56.23076923076923</v>
      </c>
      <c r="H34" s="7">
        <v>47.85294117647059</v>
      </c>
      <c r="I34" s="7">
        <v>18.47887323943662</v>
      </c>
      <c r="J34" s="7">
        <v>13.090909090909092</v>
      </c>
      <c r="K34" s="7">
        <v>8.461538461538462</v>
      </c>
      <c r="L34" s="7">
        <v>6.967391304347826</v>
      </c>
      <c r="M34" s="7">
        <v>5.025049660999562</v>
      </c>
      <c r="N34" s="7">
        <v>1.8772801760284354</v>
      </c>
      <c r="O34" s="7">
        <v>0.5941087983207977</v>
      </c>
      <c r="P34" s="7">
        <v>-0.8723066536428408</v>
      </c>
      <c r="Q34" s="7">
        <v>-4.350134814124549</v>
      </c>
      <c r="R34" s="7">
        <v>-3.491496714639747</v>
      </c>
      <c r="S34" s="7">
        <v>-3.311498179361087</v>
      </c>
      <c r="T34" s="7">
        <v>-85.74551971326164</v>
      </c>
    </row>
    <row r="35" spans="1:20" ht="12.75">
      <c r="A35" s="40" t="s">
        <v>229</v>
      </c>
      <c r="B35" s="40"/>
      <c r="C35" s="6">
        <v>0.6333333333333333</v>
      </c>
      <c r="D35" s="6">
        <v>4.425531914893617</v>
      </c>
      <c r="E35" s="6">
        <v>-10.76086956521739</v>
      </c>
      <c r="F35" s="6">
        <v>4.1692307692307695</v>
      </c>
      <c r="G35" s="6">
        <v>31.128205128205128</v>
      </c>
      <c r="H35" s="6">
        <v>36.88235294117647</v>
      </c>
      <c r="I35" s="6">
        <v>13.788732394366198</v>
      </c>
      <c r="J35" s="6">
        <v>10.181818181818182</v>
      </c>
      <c r="K35" s="6">
        <v>5.6923076923076925</v>
      </c>
      <c r="L35" s="6">
        <v>4.75</v>
      </c>
      <c r="M35" s="6">
        <v>4.193794473406885</v>
      </c>
      <c r="N35" s="6">
        <v>1.5236615145523507</v>
      </c>
      <c r="O35" s="6">
        <v>0.32009795347210074</v>
      </c>
      <c r="P35" s="6">
        <v>-1.2337250057458056</v>
      </c>
      <c r="Q35" s="6">
        <v>-5.379442564600026</v>
      </c>
      <c r="R35" s="6">
        <v>-6.754746151922333</v>
      </c>
      <c r="S35" s="6">
        <v>-4.375089154998311</v>
      </c>
      <c r="T35" s="6">
        <v>-111.62724014336918</v>
      </c>
    </row>
    <row r="36" spans="1:20" ht="12.75">
      <c r="A36" s="39" t="s">
        <v>230</v>
      </c>
      <c r="B36" s="39"/>
      <c r="C36" s="7">
        <v>0.47143</v>
      </c>
      <c r="D36" s="7">
        <v>4.58865</v>
      </c>
      <c r="E36" s="7">
        <v>6.91304</v>
      </c>
      <c r="F36" s="7">
        <v>15.36923</v>
      </c>
      <c r="G36" s="7">
        <v>39.38462</v>
      </c>
      <c r="H36" s="7">
        <v>35.14706</v>
      </c>
      <c r="I36" s="7">
        <v>13.69014</v>
      </c>
      <c r="J36" s="7">
        <v>9.57143</v>
      </c>
      <c r="K36" s="7">
        <v>5.83333</v>
      </c>
      <c r="L36" s="7">
        <v>5.65217</v>
      </c>
      <c r="M36" s="7">
        <v>4.31885</v>
      </c>
      <c r="N36" s="7">
        <v>1.2748</v>
      </c>
      <c r="O36" s="7">
        <v>-0.01986</v>
      </c>
      <c r="P36" s="7">
        <v>-2.78093</v>
      </c>
      <c r="Q36" s="7">
        <v>-7.45301</v>
      </c>
      <c r="R36" s="7">
        <v>-6.35056</v>
      </c>
      <c r="S36" s="7">
        <v>-3.67533</v>
      </c>
      <c r="T36" s="7">
        <v>-97.88889</v>
      </c>
    </row>
    <row r="37" spans="1:20" ht="12.75">
      <c r="A37" s="38" t="s">
        <v>231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ht="12.75">
      <c r="A38" s="40" t="s">
        <v>232</v>
      </c>
      <c r="B38" s="40"/>
      <c r="C38" s="6">
        <v>0.81982</v>
      </c>
      <c r="D38" s="6">
        <v>0.74909</v>
      </c>
      <c r="E38" s="6">
        <v>0.80334</v>
      </c>
      <c r="F38" s="6">
        <v>0.81545</v>
      </c>
      <c r="G38" s="6">
        <v>0.99778</v>
      </c>
      <c r="H38" s="6">
        <v>0.99864</v>
      </c>
      <c r="I38" s="6">
        <v>0.95954</v>
      </c>
      <c r="J38" s="6">
        <v>1.02154</v>
      </c>
      <c r="K38" s="6">
        <v>0.94826</v>
      </c>
      <c r="L38" s="6">
        <v>1.17107</v>
      </c>
      <c r="M38" s="6">
        <v>1.21347</v>
      </c>
      <c r="N38" s="6">
        <v>1.21888</v>
      </c>
      <c r="O38" s="6">
        <v>1.32329</v>
      </c>
      <c r="P38" s="6">
        <v>1.08158</v>
      </c>
      <c r="Q38" s="8" t="s">
        <v>40</v>
      </c>
      <c r="R38" s="6">
        <v>0.95568</v>
      </c>
      <c r="S38" s="6">
        <v>2.31128</v>
      </c>
      <c r="T38" s="8" t="s">
        <v>40</v>
      </c>
    </row>
    <row r="39" spans="1:20" ht="12.75">
      <c r="A39" s="39" t="s">
        <v>233</v>
      </c>
      <c r="B39" s="39"/>
      <c r="C39" s="7">
        <v>1.11528</v>
      </c>
      <c r="D39" s="7">
        <v>1.07158</v>
      </c>
      <c r="E39" s="7">
        <v>1.12072</v>
      </c>
      <c r="F39" s="7">
        <v>1.17414</v>
      </c>
      <c r="G39" s="7">
        <v>1.3254</v>
      </c>
      <c r="H39" s="7">
        <v>1.33039</v>
      </c>
      <c r="I39" s="7">
        <v>1.2973</v>
      </c>
      <c r="J39" s="7">
        <v>1.39041</v>
      </c>
      <c r="K39" s="7">
        <v>1.33215</v>
      </c>
      <c r="L39" s="7">
        <v>1.5184</v>
      </c>
      <c r="M39" s="7">
        <v>1.56714</v>
      </c>
      <c r="N39" s="7">
        <v>1.45351</v>
      </c>
      <c r="O39" s="7">
        <v>1.5157</v>
      </c>
      <c r="P39" s="7">
        <v>1.31094</v>
      </c>
      <c r="Q39" s="7">
        <v>1.39609</v>
      </c>
      <c r="R39" s="7">
        <v>1.36978</v>
      </c>
      <c r="S39" s="7">
        <v>2.62574</v>
      </c>
      <c r="T39" s="7">
        <v>3.13421</v>
      </c>
    </row>
    <row r="40" spans="1:20" ht="12.75">
      <c r="A40" s="40" t="s">
        <v>234</v>
      </c>
      <c r="B40" s="40"/>
      <c r="C40" s="6">
        <v>0.24358289721955215</v>
      </c>
      <c r="D40" s="6">
        <v>0.23825065274151436</v>
      </c>
      <c r="E40" s="6">
        <v>0.2199768445426797</v>
      </c>
      <c r="F40" s="6">
        <v>0.26201664876476904</v>
      </c>
      <c r="G40" s="6">
        <v>0.33696490551484765</v>
      </c>
      <c r="H40" s="6">
        <v>0.44717544812601845</v>
      </c>
      <c r="I40" s="6">
        <v>0.35756426464391067</v>
      </c>
      <c r="J40" s="6">
        <v>0.3782983306408185</v>
      </c>
      <c r="K40" s="6">
        <v>0.2772511848341232</v>
      </c>
      <c r="L40" s="6">
        <v>0.3799896319336444</v>
      </c>
      <c r="M40" s="6">
        <v>0.3496420636879783</v>
      </c>
      <c r="N40" s="6">
        <v>0.312941396231024</v>
      </c>
      <c r="O40" s="6">
        <v>0.16350644209246518</v>
      </c>
      <c r="P40" s="6">
        <v>-0.12999802477496544</v>
      </c>
      <c r="Q40" s="6">
        <v>-0.1337927044912796</v>
      </c>
      <c r="R40" s="6">
        <v>-0.1229810470474399</v>
      </c>
      <c r="S40" s="6">
        <v>0.1920779823611326</v>
      </c>
      <c r="T40" s="6">
        <v>0.08037792687936464</v>
      </c>
    </row>
    <row r="41" spans="1:20" ht="12.75">
      <c r="A41" s="39" t="s">
        <v>235</v>
      </c>
      <c r="B41" s="39"/>
      <c r="C41" s="7">
        <v>116.27409</v>
      </c>
      <c r="D41" s="7">
        <v>53.16027</v>
      </c>
      <c r="E41" s="7">
        <v>46.75293</v>
      </c>
      <c r="F41" s="7">
        <v>18.24159</v>
      </c>
      <c r="G41" s="7">
        <v>9.33858</v>
      </c>
      <c r="H41" s="7">
        <v>4.79361</v>
      </c>
      <c r="I41" s="7">
        <v>19.9476</v>
      </c>
      <c r="J41" s="7">
        <v>112.2807</v>
      </c>
      <c r="K41" s="7">
        <v>293.96752</v>
      </c>
      <c r="L41" s="7">
        <v>616.26016</v>
      </c>
      <c r="M41" s="9" t="s">
        <v>40</v>
      </c>
      <c r="N41" s="9" t="s">
        <v>40</v>
      </c>
      <c r="O41" s="9" t="s">
        <v>40</v>
      </c>
      <c r="P41" s="9" t="s">
        <v>40</v>
      </c>
      <c r="Q41" s="9" t="s">
        <v>40</v>
      </c>
      <c r="R41" s="7">
        <v>548.26827</v>
      </c>
      <c r="S41" s="7">
        <v>248.94883</v>
      </c>
      <c r="T41" s="7">
        <v>269.26209</v>
      </c>
    </row>
    <row r="42" spans="1:20" ht="12.75">
      <c r="A42" s="40" t="s">
        <v>236</v>
      </c>
      <c r="B42" s="40"/>
      <c r="C42" s="6">
        <v>130.42547</v>
      </c>
      <c r="D42" s="6">
        <v>60.88652</v>
      </c>
      <c r="E42" s="6">
        <v>46.75293</v>
      </c>
      <c r="F42" s="6">
        <v>24.99678</v>
      </c>
      <c r="G42" s="6">
        <v>12.60198</v>
      </c>
      <c r="H42" s="6">
        <v>7.47575</v>
      </c>
      <c r="I42" s="6">
        <v>22.15569</v>
      </c>
      <c r="J42" s="6">
        <v>113.70092</v>
      </c>
      <c r="K42" s="6">
        <v>297.67981</v>
      </c>
      <c r="L42" s="6">
        <v>617.47967</v>
      </c>
      <c r="M42" s="6">
        <v>-814.12344</v>
      </c>
      <c r="N42" s="6">
        <v>-186.23453</v>
      </c>
      <c r="O42" s="6">
        <v>-166.08713</v>
      </c>
      <c r="P42" s="6">
        <v>-149.33924</v>
      </c>
      <c r="Q42" s="6">
        <v>-221.66366</v>
      </c>
      <c r="R42" s="6">
        <v>553.62331</v>
      </c>
      <c r="S42" s="6">
        <v>249.43795</v>
      </c>
      <c r="T42" s="6">
        <v>274.52784</v>
      </c>
    </row>
    <row r="43" spans="1:20" ht="12.75">
      <c r="A43" s="39" t="s">
        <v>237</v>
      </c>
      <c r="B43" s="39"/>
      <c r="C43" s="7">
        <v>53.76238</v>
      </c>
      <c r="D43" s="7">
        <v>34.70892</v>
      </c>
      <c r="E43" s="7">
        <v>31.85826</v>
      </c>
      <c r="F43" s="7">
        <v>15.42739</v>
      </c>
      <c r="G43" s="7">
        <v>8.54097</v>
      </c>
      <c r="H43" s="7">
        <v>4.57433</v>
      </c>
      <c r="I43" s="7">
        <v>16.63027</v>
      </c>
      <c r="J43" s="7">
        <v>52.89256</v>
      </c>
      <c r="K43" s="7">
        <v>74.6172</v>
      </c>
      <c r="L43" s="7">
        <v>86.03859</v>
      </c>
      <c r="M43" s="7">
        <v>114.02376</v>
      </c>
      <c r="N43" s="7">
        <v>216.51261</v>
      </c>
      <c r="O43" s="7">
        <v>253.60354</v>
      </c>
      <c r="P43" s="7">
        <v>307.04738</v>
      </c>
      <c r="Q43" s="7">
        <v>183.36818</v>
      </c>
      <c r="R43" s="7">
        <v>84.57429</v>
      </c>
      <c r="S43" s="7">
        <v>71.3425</v>
      </c>
      <c r="T43" s="7">
        <v>72.91896</v>
      </c>
    </row>
    <row r="44" spans="1:20" ht="12.75">
      <c r="A44" s="40" t="s">
        <v>238</v>
      </c>
      <c r="B44" s="40"/>
      <c r="C44" s="6">
        <v>56.60202</v>
      </c>
      <c r="D44" s="6">
        <v>37.84439</v>
      </c>
      <c r="E44" s="6">
        <v>31.85826</v>
      </c>
      <c r="F44" s="6">
        <v>19.99794</v>
      </c>
      <c r="G44" s="6">
        <v>11.19162</v>
      </c>
      <c r="H44" s="6">
        <v>6.95575</v>
      </c>
      <c r="I44" s="6">
        <v>18.13725</v>
      </c>
      <c r="J44" s="6">
        <v>53.20563</v>
      </c>
      <c r="K44" s="6">
        <v>74.85414</v>
      </c>
      <c r="L44" s="6">
        <v>86.06232</v>
      </c>
      <c r="M44" s="6">
        <v>114.00318</v>
      </c>
      <c r="N44" s="6">
        <v>215.96283</v>
      </c>
      <c r="O44" s="6">
        <v>251.31538</v>
      </c>
      <c r="P44" s="6">
        <v>302.67845</v>
      </c>
      <c r="Q44" s="6">
        <v>182.19381</v>
      </c>
      <c r="R44" s="6">
        <v>84.70067</v>
      </c>
      <c r="S44" s="6">
        <v>71.38262</v>
      </c>
      <c r="T44" s="6">
        <v>73.29972</v>
      </c>
    </row>
    <row r="45" spans="1:20" ht="12.75">
      <c r="A45" s="39" t="s">
        <v>239</v>
      </c>
      <c r="B45" s="39"/>
      <c r="C45" s="7">
        <v>13.93887</v>
      </c>
      <c r="D45" s="7">
        <v>11.0203</v>
      </c>
      <c r="E45" s="7">
        <v>19.08168</v>
      </c>
      <c r="F45" s="7">
        <v>28.28173</v>
      </c>
      <c r="G45" s="7">
        <v>44.97002</v>
      </c>
      <c r="H45" s="7">
        <v>44.1641</v>
      </c>
      <c r="I45" s="7">
        <v>44.02496</v>
      </c>
      <c r="J45" s="7">
        <v>57.06415</v>
      </c>
      <c r="K45" s="7">
        <v>49.52886</v>
      </c>
      <c r="L45" s="7">
        <v>56.75369</v>
      </c>
      <c r="M45" s="7">
        <v>56.72164</v>
      </c>
      <c r="N45" s="7">
        <v>63.88505</v>
      </c>
      <c r="O45" s="7">
        <v>62.41703</v>
      </c>
      <c r="P45" s="7">
        <v>41.19466</v>
      </c>
      <c r="Q45" s="7">
        <v>33.28458</v>
      </c>
      <c r="R45" s="7">
        <v>15.75989</v>
      </c>
      <c r="S45" s="7">
        <v>53.82943</v>
      </c>
      <c r="T45" s="7">
        <v>88.90463</v>
      </c>
    </row>
    <row r="46" spans="1:20" ht="12.75">
      <c r="A46" s="38" t="s">
        <v>240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2.75">
      <c r="A47" s="40" t="s">
        <v>241</v>
      </c>
      <c r="B47" s="40"/>
      <c r="C47" s="12">
        <v>0.2948263</v>
      </c>
      <c r="D47" s="12">
        <v>0.2722694</v>
      </c>
      <c r="E47" s="12">
        <v>0.2448562</v>
      </c>
      <c r="F47" s="12">
        <v>0.22131160000000002</v>
      </c>
      <c r="G47" s="12">
        <v>0.2203836</v>
      </c>
      <c r="H47" s="12">
        <v>0.2237137</v>
      </c>
      <c r="I47" s="12">
        <v>0.2212773</v>
      </c>
      <c r="J47" s="12">
        <v>0.22514320000000002</v>
      </c>
      <c r="K47" s="12">
        <v>0.2283634</v>
      </c>
      <c r="L47" s="12">
        <v>0.23957599999999998</v>
      </c>
      <c r="M47" s="12">
        <v>0.2314649</v>
      </c>
      <c r="N47" s="12">
        <v>0.2383145</v>
      </c>
      <c r="O47" s="12">
        <v>0.25099319999999997</v>
      </c>
      <c r="P47" s="12">
        <v>0.1977705</v>
      </c>
      <c r="Q47" s="12">
        <v>0.1209294</v>
      </c>
      <c r="R47" s="12">
        <v>0.0463161</v>
      </c>
      <c r="S47" s="12">
        <v>0.2194129</v>
      </c>
      <c r="T47" s="12">
        <v>0.1950013</v>
      </c>
    </row>
    <row r="48" spans="1:20" ht="12.75">
      <c r="A48" s="39" t="s">
        <v>242</v>
      </c>
      <c r="B48" s="39"/>
      <c r="C48" s="13">
        <v>0.2507294</v>
      </c>
      <c r="D48" s="13">
        <v>0.23650690000000002</v>
      </c>
      <c r="E48" s="9" t="s">
        <v>40</v>
      </c>
      <c r="F48" s="9" t="s">
        <v>40</v>
      </c>
      <c r="G48" s="13">
        <v>0.2237762</v>
      </c>
      <c r="H48" s="13">
        <v>0.2276147</v>
      </c>
      <c r="I48" s="13">
        <v>0.22916499999999998</v>
      </c>
      <c r="J48" s="13">
        <v>0.23257239999999998</v>
      </c>
      <c r="K48" s="13">
        <v>0.2377424</v>
      </c>
      <c r="L48" s="13">
        <v>0.2316238</v>
      </c>
      <c r="M48" s="13">
        <v>0.20789449999999998</v>
      </c>
      <c r="N48" s="13">
        <v>0.17086469999999998</v>
      </c>
      <c r="O48" s="13">
        <v>0.1670844</v>
      </c>
      <c r="P48" s="13">
        <v>0.155886</v>
      </c>
      <c r="Q48" s="9" t="s">
        <v>40</v>
      </c>
      <c r="R48" s="9" t="s">
        <v>40</v>
      </c>
      <c r="S48" s="9" t="s">
        <v>40</v>
      </c>
      <c r="T48" s="9" t="s">
        <v>40</v>
      </c>
    </row>
    <row r="49" spans="1:20" ht="12.75">
      <c r="A49" s="40" t="s">
        <v>243</v>
      </c>
      <c r="B49" s="40"/>
      <c r="C49" s="12">
        <v>0.05647952532925788</v>
      </c>
      <c r="D49" s="12">
        <v>0.05463923064524794</v>
      </c>
      <c r="E49" s="12">
        <v>0.04574992224968491</v>
      </c>
      <c r="F49" s="12">
        <v>0.04330553071115086</v>
      </c>
      <c r="G49" s="12">
        <v>0.06411530815109344</v>
      </c>
      <c r="H49" s="12">
        <v>0.06638377738789833</v>
      </c>
      <c r="I49" s="12">
        <v>0.06845455494104143</v>
      </c>
      <c r="J49" s="12">
        <v>0.0679474216380182</v>
      </c>
      <c r="K49" s="12">
        <v>0.06161889646158155</v>
      </c>
      <c r="L49" s="12">
        <v>0.07550058892815077</v>
      </c>
      <c r="M49" s="12">
        <v>0.07785166108857464</v>
      </c>
      <c r="N49" s="12">
        <v>0.04635656408164677</v>
      </c>
      <c r="O49" s="12">
        <v>0.02159023182680827</v>
      </c>
      <c r="P49" s="12">
        <v>-0.03889691147896528</v>
      </c>
      <c r="Q49" s="12">
        <v>-0.20620112433711577</v>
      </c>
      <c r="R49" s="12">
        <v>-0.18729460636074638</v>
      </c>
      <c r="S49" s="12">
        <v>-0.14461570239804852</v>
      </c>
      <c r="T49" s="12">
        <v>-0.1619066311130362</v>
      </c>
    </row>
    <row r="50" spans="1:20" ht="12.75">
      <c r="A50" s="39" t="s">
        <v>244</v>
      </c>
      <c r="B50" s="39"/>
      <c r="C50" s="13">
        <v>0.052683384721688056</v>
      </c>
      <c r="D50" s="13">
        <v>0.05267501599026141</v>
      </c>
      <c r="E50" s="13">
        <v>0.0535100428230036</v>
      </c>
      <c r="F50" s="13">
        <v>0.058398619229922365</v>
      </c>
      <c r="G50" s="13">
        <v>0.06574812666183225</v>
      </c>
      <c r="H50" s="13">
        <v>0.06753226698922933</v>
      </c>
      <c r="I50" s="13">
        <v>0.0691883708504568</v>
      </c>
      <c r="J50" s="13">
        <v>0.06689253456174936</v>
      </c>
      <c r="K50" s="13">
        <v>0.06140479058168494</v>
      </c>
      <c r="L50" s="13">
        <v>0.050028070487214804</v>
      </c>
      <c r="M50" s="13">
        <v>0.00803393300889571</v>
      </c>
      <c r="N50" s="13">
        <v>-0.04002119504404371</v>
      </c>
      <c r="O50" s="13">
        <v>-0.08298636625089177</v>
      </c>
      <c r="P50" s="13">
        <v>-0.13405539646238007</v>
      </c>
      <c r="Q50" s="9" t="s">
        <v>40</v>
      </c>
      <c r="R50" s="9" t="s">
        <v>40</v>
      </c>
      <c r="S50" s="9" t="s">
        <v>40</v>
      </c>
      <c r="T50" s="9" t="s">
        <v>40</v>
      </c>
    </row>
    <row r="51" spans="1:20" ht="12.75">
      <c r="A51" s="40" t="s">
        <v>245</v>
      </c>
      <c r="B51" s="40"/>
      <c r="C51" s="12">
        <v>0.0011125095518496875</v>
      </c>
      <c r="D51" s="12">
        <v>0.008690162789448235</v>
      </c>
      <c r="E51" s="12">
        <v>0.010410357978819177</v>
      </c>
      <c r="F51" s="12">
        <v>0.020779166753333196</v>
      </c>
      <c r="G51" s="12">
        <v>0.04490702841772892</v>
      </c>
      <c r="H51" s="12">
        <v>0.04875759924925538</v>
      </c>
      <c r="I51" s="12">
        <v>0.050714807471564226</v>
      </c>
      <c r="J51" s="12">
        <v>0.049679811257162115</v>
      </c>
      <c r="K51" s="12">
        <v>0.042479693772756975</v>
      </c>
      <c r="L51" s="12">
        <v>0.061248527679623084</v>
      </c>
      <c r="M51" s="12">
        <v>0.06691066364365095</v>
      </c>
      <c r="N51" s="12">
        <v>0.03147919362410351</v>
      </c>
      <c r="O51" s="12">
        <v>-0.0007218525803623552</v>
      </c>
      <c r="P51" s="12">
        <v>-0.12400426206102741</v>
      </c>
      <c r="Q51" s="12">
        <v>-0.3532809579204506</v>
      </c>
      <c r="R51" s="12">
        <v>-0.3406633212162901</v>
      </c>
      <c r="S51" s="12">
        <v>-0.16050433117594215</v>
      </c>
      <c r="T51" s="12">
        <v>-0.18483601564720692</v>
      </c>
    </row>
    <row r="52" spans="1:20" ht="12.75">
      <c r="A52" s="39" t="s">
        <v>246</v>
      </c>
      <c r="B52" s="39"/>
      <c r="C52" s="13">
        <v>0.012766692523809213</v>
      </c>
      <c r="D52" s="13">
        <v>0.020686240122144966</v>
      </c>
      <c r="E52" s="13">
        <v>0.028537976679907404</v>
      </c>
      <c r="F52" s="13">
        <v>0.03863173072142395</v>
      </c>
      <c r="G52" s="13">
        <v>0.047328982354363065</v>
      </c>
      <c r="H52" s="13">
        <v>0.04991571334817465</v>
      </c>
      <c r="I52" s="13">
        <v>0.05234420287275824</v>
      </c>
      <c r="J52" s="13">
        <v>0.050643710952528904</v>
      </c>
      <c r="K52" s="13">
        <v>0.04532874442162591</v>
      </c>
      <c r="L52" s="13">
        <v>0.027362233914572247</v>
      </c>
      <c r="M52" s="13">
        <v>-0.033496506595370686</v>
      </c>
      <c r="N52" s="13">
        <v>-0.10518136295376622</v>
      </c>
      <c r="O52" s="13">
        <v>-0.16758918213499135</v>
      </c>
      <c r="P52" s="13">
        <v>-0.2471383452976204</v>
      </c>
      <c r="Q52" s="9" t="s">
        <v>40</v>
      </c>
      <c r="R52" s="9" t="s">
        <v>40</v>
      </c>
      <c r="S52" s="9" t="s">
        <v>40</v>
      </c>
      <c r="T52" s="9" t="s">
        <v>40</v>
      </c>
    </row>
    <row r="53" spans="1:20" ht="12.75">
      <c r="A53" s="40" t="s">
        <v>247</v>
      </c>
      <c r="B53" s="40"/>
      <c r="C53" s="12">
        <v>-0.0012474</v>
      </c>
      <c r="D53" s="12">
        <v>0.0067963</v>
      </c>
      <c r="E53" s="12">
        <v>0.0089045</v>
      </c>
      <c r="F53" s="12">
        <v>0.0194272</v>
      </c>
      <c r="G53" s="12">
        <v>0.0437668</v>
      </c>
      <c r="H53" s="12">
        <v>0.04737040000000001</v>
      </c>
      <c r="I53" s="12">
        <v>0.047010300000000005</v>
      </c>
      <c r="J53" s="12">
        <v>0.044489400000000005</v>
      </c>
      <c r="K53" s="12">
        <v>0.0351975</v>
      </c>
      <c r="L53" s="12">
        <v>0.0504122</v>
      </c>
      <c r="M53" s="12">
        <v>0.0514179</v>
      </c>
      <c r="N53" s="12">
        <v>0.0067857</v>
      </c>
      <c r="O53" s="12">
        <v>-0.0370624</v>
      </c>
      <c r="P53" s="12">
        <v>-0.1685951</v>
      </c>
      <c r="Q53" s="12">
        <v>-0.400682</v>
      </c>
      <c r="R53" s="12">
        <v>-0.392233</v>
      </c>
      <c r="S53" s="12">
        <v>-0.2041751</v>
      </c>
      <c r="T53" s="12">
        <v>-0.18672419999999998</v>
      </c>
    </row>
    <row r="54" spans="1:20" ht="12.75">
      <c r="A54" s="39" t="s">
        <v>248</v>
      </c>
      <c r="B54" s="39"/>
      <c r="C54" s="13">
        <v>0.0155295</v>
      </c>
      <c r="D54" s="13">
        <v>0.025253</v>
      </c>
      <c r="E54" s="9" t="s">
        <v>40</v>
      </c>
      <c r="F54" s="9" t="s">
        <v>40</v>
      </c>
      <c r="G54" s="13">
        <v>0.043566900000000006</v>
      </c>
      <c r="H54" s="13">
        <v>0.044896000000000005</v>
      </c>
      <c r="I54" s="13">
        <v>0.045705499999999996</v>
      </c>
      <c r="J54" s="13">
        <v>0.0376605</v>
      </c>
      <c r="K54" s="13">
        <v>0.0213502</v>
      </c>
      <c r="L54" s="13">
        <v>-0.0194083</v>
      </c>
      <c r="M54" s="13">
        <v>-0.1096272</v>
      </c>
      <c r="N54" s="13">
        <v>-0.19835740000000002</v>
      </c>
      <c r="O54" s="13">
        <v>-0.24054950000000003</v>
      </c>
      <c r="P54" s="13">
        <v>-0.2704819</v>
      </c>
      <c r="Q54" s="9" t="s">
        <v>40</v>
      </c>
      <c r="R54" s="9" t="s">
        <v>40</v>
      </c>
      <c r="S54" s="9" t="s">
        <v>40</v>
      </c>
      <c r="T54" s="9" t="s">
        <v>40</v>
      </c>
    </row>
    <row r="55" spans="1:20" ht="12.75">
      <c r="A55" s="40" t="s">
        <v>249</v>
      </c>
      <c r="B55" s="40"/>
      <c r="C55" s="12">
        <v>-0.0027082</v>
      </c>
      <c r="D55" s="12">
        <v>0.0036802000000000002</v>
      </c>
      <c r="E55" s="12">
        <v>-0.0006383999999999999</v>
      </c>
      <c r="F55" s="12">
        <v>0.0131248</v>
      </c>
      <c r="G55" s="12">
        <v>0.0336803</v>
      </c>
      <c r="H55" s="12">
        <v>0.036802800000000004</v>
      </c>
      <c r="I55" s="12">
        <v>0.033653300000000004</v>
      </c>
      <c r="J55" s="12">
        <v>0.0320863</v>
      </c>
      <c r="K55" s="12">
        <v>0.0177388</v>
      </c>
      <c r="L55" s="12">
        <v>0.042285</v>
      </c>
      <c r="M55" s="12">
        <v>0.0850225</v>
      </c>
      <c r="N55" s="12">
        <v>0.0067029</v>
      </c>
      <c r="O55" s="12">
        <v>-0.0379187</v>
      </c>
      <c r="P55" s="12">
        <v>-0.1816779</v>
      </c>
      <c r="Q55" s="12">
        <v>-0.5109637</v>
      </c>
      <c r="R55" s="12">
        <v>-0.439048</v>
      </c>
      <c r="S55" s="12">
        <v>-0.2041751</v>
      </c>
      <c r="T55" s="12">
        <v>-0.18672419999999998</v>
      </c>
    </row>
    <row r="56" spans="1:20" ht="12.75">
      <c r="A56" s="39" t="s">
        <v>250</v>
      </c>
      <c r="B56" s="39"/>
      <c r="C56" s="13">
        <v>0.0094277</v>
      </c>
      <c r="D56" s="13">
        <v>0.0173299</v>
      </c>
      <c r="E56" s="9" t="s">
        <v>40</v>
      </c>
      <c r="F56" s="9" t="s">
        <v>40</v>
      </c>
      <c r="G56" s="13">
        <v>0.030792299999999998</v>
      </c>
      <c r="H56" s="13">
        <v>0.0325132</v>
      </c>
      <c r="I56" s="13">
        <v>0.0421572</v>
      </c>
      <c r="J56" s="13">
        <v>0.0367671</v>
      </c>
      <c r="K56" s="13">
        <v>0.022766099999999997</v>
      </c>
      <c r="L56" s="13">
        <v>-0.0171172</v>
      </c>
      <c r="M56" s="13">
        <v>-0.127767</v>
      </c>
      <c r="N56" s="13">
        <v>-0.23258109999999999</v>
      </c>
      <c r="O56" s="13">
        <v>-0.2747567</v>
      </c>
      <c r="P56" s="13">
        <v>-0.3045178</v>
      </c>
      <c r="Q56" s="9" t="s">
        <v>40</v>
      </c>
      <c r="R56" s="9" t="s">
        <v>40</v>
      </c>
      <c r="S56" s="9" t="s">
        <v>40</v>
      </c>
      <c r="T56" s="9" t="s">
        <v>40</v>
      </c>
    </row>
    <row r="57" spans="1:20" ht="12.75">
      <c r="A57" s="38" t="s">
        <v>251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2.75">
      <c r="A58" s="40" t="s">
        <v>252</v>
      </c>
      <c r="B58" s="40"/>
      <c r="C58" s="6">
        <v>0.5774691758599999</v>
      </c>
      <c r="D58" s="6">
        <v>0.6347144075</v>
      </c>
      <c r="E58" s="6">
        <v>0.69109728507</v>
      </c>
      <c r="F58" s="6">
        <v>0.85546263345</v>
      </c>
      <c r="G58" s="6">
        <v>1.0149554896100001</v>
      </c>
      <c r="H58" s="6">
        <v>1.00860082305</v>
      </c>
      <c r="I58" s="6">
        <v>0.92589371981</v>
      </c>
      <c r="J58" s="6">
        <v>0.87264705882</v>
      </c>
      <c r="K58" s="6">
        <v>0.77057553957</v>
      </c>
      <c r="L58" s="6">
        <v>0.7075</v>
      </c>
      <c r="M58" s="6">
        <v>0.76901377778</v>
      </c>
      <c r="N58" s="6">
        <v>0.67483320513</v>
      </c>
      <c r="O58" s="6">
        <v>0.52439146667</v>
      </c>
      <c r="P58" s="6">
        <v>0.40031192307999997</v>
      </c>
      <c r="Q58" s="6">
        <v>0.306887</v>
      </c>
      <c r="R58" s="6">
        <v>0.21576828946999999</v>
      </c>
      <c r="S58" s="6">
        <v>0.29047428571</v>
      </c>
      <c r="T58" s="6">
        <v>0.24064820847</v>
      </c>
    </row>
    <row r="59" spans="1:20" ht="12.75">
      <c r="A59" s="39" t="s">
        <v>253</v>
      </c>
      <c r="B59" s="39"/>
      <c r="C59" s="7">
        <v>0.0006424399740428293</v>
      </c>
      <c r="D59" s="7">
        <v>0.005515771526001705</v>
      </c>
      <c r="E59" s="7">
        <v>0.007194570135746606</v>
      </c>
      <c r="F59" s="7">
        <v>0.017775800711743773</v>
      </c>
      <c r="G59" s="7">
        <v>0.04557863501483679</v>
      </c>
      <c r="H59" s="7">
        <v>0.04917695473251029</v>
      </c>
      <c r="I59" s="7">
        <v>0.04695652173913043</v>
      </c>
      <c r="J59" s="7">
        <v>0.04335294117647059</v>
      </c>
      <c r="K59" s="7">
        <v>0.032733812949640284</v>
      </c>
      <c r="L59" s="7">
        <v>0.043333333333333335</v>
      </c>
      <c r="M59" s="7">
        <v>0.05145522222222222</v>
      </c>
      <c r="N59" s="7">
        <v>0.021243205128205128</v>
      </c>
      <c r="O59" s="7">
        <v>-0.00037853333333333334</v>
      </c>
      <c r="P59" s="7">
        <v>-0.049640384615384614</v>
      </c>
      <c r="Q59" s="7">
        <v>-0.10841733333333332</v>
      </c>
      <c r="R59" s="7">
        <v>-0.07350434210526316</v>
      </c>
      <c r="S59" s="7">
        <v>-0.04662238095238096</v>
      </c>
      <c r="T59" s="7">
        <v>-0.04448045602605863</v>
      </c>
    </row>
    <row r="60" spans="1:20" ht="12.75">
      <c r="A60" s="40" t="s">
        <v>254</v>
      </c>
      <c r="B60" s="40"/>
      <c r="C60" s="6">
        <v>-0.001563919532770928</v>
      </c>
      <c r="D60" s="6">
        <v>0.0023358908780903667</v>
      </c>
      <c r="E60" s="6">
        <v>-0.0004411764705882353</v>
      </c>
      <c r="F60" s="6">
        <v>0.011227758007117438</v>
      </c>
      <c r="G60" s="6">
        <v>0.0341839762611276</v>
      </c>
      <c r="H60" s="6">
        <v>0.03711934156378601</v>
      </c>
      <c r="I60" s="6">
        <v>0.03115942028985507</v>
      </c>
      <c r="J60" s="6">
        <v>0.028</v>
      </c>
      <c r="K60" s="6">
        <v>0.01366906474820144</v>
      </c>
      <c r="L60" s="6">
        <v>0.029916666666666668</v>
      </c>
      <c r="M60" s="6">
        <v>0.06538344444444444</v>
      </c>
      <c r="N60" s="6">
        <v>0.004523333333333333</v>
      </c>
      <c r="O60" s="6">
        <v>-0.019884266666666667</v>
      </c>
      <c r="P60" s="6">
        <v>-0.07272782051282052</v>
      </c>
      <c r="Q60" s="6">
        <v>-0.15680811111111112</v>
      </c>
      <c r="R60" s="6">
        <v>-0.09473263157894737</v>
      </c>
      <c r="S60" s="6">
        <v>-0.059307619047619047</v>
      </c>
      <c r="T60" s="6">
        <v>-0.04493485342019544</v>
      </c>
    </row>
    <row r="61" spans="1:20" ht="12.75">
      <c r="A61" s="39" t="s">
        <v>255</v>
      </c>
      <c r="B61" s="39"/>
      <c r="C61" s="7">
        <v>0.35369889682</v>
      </c>
      <c r="D61" s="7">
        <v>0.34236146633000003</v>
      </c>
      <c r="E61" s="7">
        <v>0.36826923077</v>
      </c>
      <c r="F61" s="7">
        <v>0.44928825623</v>
      </c>
      <c r="G61" s="7">
        <v>0.55712166172</v>
      </c>
      <c r="H61" s="7">
        <v>0.56769547325</v>
      </c>
      <c r="I61" s="7">
        <v>0.39463768116</v>
      </c>
      <c r="J61" s="7">
        <v>0.36617647058999997</v>
      </c>
      <c r="K61" s="7">
        <v>0.29956834532000004</v>
      </c>
      <c r="L61" s="7">
        <v>0.28941666667</v>
      </c>
      <c r="M61" s="7">
        <v>0.329639</v>
      </c>
      <c r="N61" s="7">
        <v>0.27718371795</v>
      </c>
      <c r="O61" s="7">
        <v>0.2653932</v>
      </c>
      <c r="P61" s="7">
        <v>0.20994192308</v>
      </c>
      <c r="Q61" s="7">
        <v>0.237241</v>
      </c>
      <c r="R61" s="7">
        <v>0.32535815789</v>
      </c>
      <c r="S61" s="7">
        <v>0.30931380952</v>
      </c>
      <c r="T61" s="7">
        <v>0.24268078176000002</v>
      </c>
    </row>
    <row r="62" spans="1:20" ht="12.75">
      <c r="A62" s="40" t="s">
        <v>256</v>
      </c>
      <c r="B62" s="40"/>
      <c r="C62" s="6">
        <v>1.63266</v>
      </c>
      <c r="D62" s="6">
        <v>1.85393</v>
      </c>
      <c r="E62" s="6">
        <v>1.87661</v>
      </c>
      <c r="F62" s="6">
        <v>1.90404</v>
      </c>
      <c r="G62" s="6">
        <v>1.82178</v>
      </c>
      <c r="H62" s="6">
        <v>1.77666</v>
      </c>
      <c r="I62" s="6">
        <v>2.34619</v>
      </c>
      <c r="J62" s="6">
        <v>2.38313</v>
      </c>
      <c r="K62" s="6">
        <v>2.57229</v>
      </c>
      <c r="L62" s="6">
        <v>2.44457</v>
      </c>
      <c r="M62" s="6">
        <v>2.3329</v>
      </c>
      <c r="N62" s="6">
        <v>2.43461</v>
      </c>
      <c r="O62" s="6">
        <v>1.9759</v>
      </c>
      <c r="P62" s="6">
        <v>1.90677</v>
      </c>
      <c r="Q62" s="6">
        <v>1.29357</v>
      </c>
      <c r="R62" s="6">
        <v>0.66317</v>
      </c>
      <c r="S62" s="6">
        <v>0.93909</v>
      </c>
      <c r="T62" s="6">
        <v>0.99162</v>
      </c>
    </row>
    <row r="63" spans="1:20" ht="12.75">
      <c r="A63" s="39" t="s">
        <v>257</v>
      </c>
      <c r="B63" s="39"/>
      <c r="C63" s="7">
        <v>7.36155</v>
      </c>
      <c r="D63" s="7">
        <v>7.55245</v>
      </c>
      <c r="E63" s="9" t="s">
        <v>40</v>
      </c>
      <c r="F63" s="9" t="s">
        <v>40</v>
      </c>
      <c r="G63" s="7">
        <v>9.68137</v>
      </c>
      <c r="H63" s="7">
        <v>10.41681</v>
      </c>
      <c r="I63" s="7">
        <v>11.22355</v>
      </c>
      <c r="J63" s="7">
        <v>10.8079</v>
      </c>
      <c r="K63" s="7">
        <v>11.17117</v>
      </c>
      <c r="L63" s="7">
        <v>12.11618</v>
      </c>
      <c r="M63" s="7">
        <v>13.55539</v>
      </c>
      <c r="N63" s="7">
        <v>15.83978</v>
      </c>
      <c r="O63" s="7">
        <v>16.51347</v>
      </c>
      <c r="P63" s="7">
        <v>14.07019</v>
      </c>
      <c r="Q63" s="7">
        <v>10.23128</v>
      </c>
      <c r="R63" s="7">
        <v>10.49293</v>
      </c>
      <c r="S63" s="7">
        <v>24.24948</v>
      </c>
      <c r="T63" s="9" t="s">
        <v>40</v>
      </c>
    </row>
    <row r="64" spans="1:20" ht="12.75">
      <c r="A64" s="40" t="s">
        <v>258</v>
      </c>
      <c r="B64" s="40"/>
      <c r="C64" s="6">
        <v>17.147702090760188</v>
      </c>
      <c r="D64" s="6">
        <v>18.313122617144263</v>
      </c>
      <c r="E64" s="6">
        <v>19.127426424546023</v>
      </c>
      <c r="F64" s="8" t="s">
        <v>40</v>
      </c>
      <c r="G64" s="6">
        <v>26.56621359223301</v>
      </c>
      <c r="H64" s="6">
        <v>27.007162534435263</v>
      </c>
      <c r="I64" s="6">
        <v>25.402253147779987</v>
      </c>
      <c r="J64" s="6">
        <v>27.88533834586466</v>
      </c>
      <c r="K64" s="6">
        <v>33.41965678627145</v>
      </c>
      <c r="L64" s="6">
        <v>38.063214525891055</v>
      </c>
      <c r="M64" s="6">
        <v>43.36965056130138</v>
      </c>
      <c r="N64" s="6">
        <v>43.56122630540119</v>
      </c>
      <c r="O64" s="6">
        <v>71.76890510948905</v>
      </c>
      <c r="P64" s="8" t="s">
        <v>40</v>
      </c>
      <c r="Q64" s="8" t="s">
        <v>40</v>
      </c>
      <c r="R64" s="8" t="s">
        <v>40</v>
      </c>
      <c r="S64" s="8" t="s">
        <v>40</v>
      </c>
      <c r="T64" s="8" t="s">
        <v>40</v>
      </c>
    </row>
    <row r="65" spans="1:20" ht="12.75">
      <c r="A65" s="39" t="s">
        <v>259</v>
      </c>
      <c r="B65" s="39"/>
      <c r="C65" s="7">
        <v>3.6607368954165613</v>
      </c>
      <c r="D65" s="7">
        <v>3.568240132157042</v>
      </c>
      <c r="E65" s="7">
        <v>3.5952254425050074</v>
      </c>
      <c r="F65" s="9" t="s">
        <v>40</v>
      </c>
      <c r="G65" s="7">
        <v>3.80916813122437</v>
      </c>
      <c r="H65" s="7">
        <v>4.0426133275356015</v>
      </c>
      <c r="I65" s="7">
        <v>4.56565972765691</v>
      </c>
      <c r="J65" s="7">
        <v>4.868358273693342</v>
      </c>
      <c r="K65" s="7">
        <v>5.0659962287869265</v>
      </c>
      <c r="L65" s="7">
        <v>5.052372002920566</v>
      </c>
      <c r="M65" s="7">
        <v>5.346199728377237</v>
      </c>
      <c r="N65" s="7">
        <v>5.46751009604719</v>
      </c>
      <c r="O65" s="7">
        <v>5.377944369804192</v>
      </c>
      <c r="P65" s="7">
        <v>4.814732548425974</v>
      </c>
      <c r="Q65" s="7">
        <v>4.263447521058953</v>
      </c>
      <c r="R65" s="7">
        <v>4.554538529478621</v>
      </c>
      <c r="S65" s="7">
        <v>6.391217373432897</v>
      </c>
      <c r="T65" s="9" t="s">
        <v>40</v>
      </c>
    </row>
    <row r="66" spans="1:20" ht="12.75">
      <c r="A66" s="38" t="s">
        <v>260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2.75">
      <c r="A67" s="40" t="s">
        <v>261</v>
      </c>
      <c r="B67" s="40"/>
      <c r="C67" s="12">
        <v>-0.023527100000000002</v>
      </c>
      <c r="D67" s="12">
        <v>0.0305497</v>
      </c>
      <c r="E67" s="12">
        <v>-0.0048906</v>
      </c>
      <c r="F67" s="12">
        <v>0.08631420000000001</v>
      </c>
      <c r="G67" s="12">
        <v>0.1900833</v>
      </c>
      <c r="H67" s="12">
        <v>0.22751919999999998</v>
      </c>
      <c r="I67" s="12">
        <v>0.3334195</v>
      </c>
      <c r="J67" s="12">
        <v>0.5847666</v>
      </c>
      <c r="K67" s="12">
        <v>0.5612999</v>
      </c>
      <c r="L67" s="12">
        <v>38.2138485</v>
      </c>
      <c r="M67" s="8" t="s">
        <v>40</v>
      </c>
      <c r="N67" s="8" t="s">
        <v>40</v>
      </c>
      <c r="O67" s="8" t="s">
        <v>40</v>
      </c>
      <c r="P67" s="8" t="s">
        <v>40</v>
      </c>
      <c r="Q67" s="8" t="s">
        <v>40</v>
      </c>
      <c r="R67" s="12">
        <v>-3.5353812</v>
      </c>
      <c r="S67" s="12">
        <v>-1.4797837999999999</v>
      </c>
      <c r="T67" s="8" t="s">
        <v>40</v>
      </c>
    </row>
    <row r="68" spans="1:20" ht="12.75">
      <c r="A68" s="39" t="s">
        <v>262</v>
      </c>
      <c r="B68" s="39"/>
      <c r="C68" s="13">
        <v>0.0557059</v>
      </c>
      <c r="D68" s="13">
        <v>0.10591519999999999</v>
      </c>
      <c r="E68" s="13">
        <v>0.1664891</v>
      </c>
      <c r="F68" s="13">
        <v>0.2844206</v>
      </c>
      <c r="G68" s="13">
        <v>0.37941769999999997</v>
      </c>
      <c r="H68" s="13">
        <v>7.9841707</v>
      </c>
      <c r="I68" s="9" t="s">
        <v>40</v>
      </c>
      <c r="J68" s="9" t="s">
        <v>40</v>
      </c>
      <c r="K68" s="9" t="s">
        <v>40</v>
      </c>
      <c r="L68" s="9" t="s">
        <v>40</v>
      </c>
      <c r="M68" s="9" t="s">
        <v>40</v>
      </c>
      <c r="N68" s="9" t="s">
        <v>40</v>
      </c>
      <c r="O68" s="9" t="s">
        <v>40</v>
      </c>
      <c r="P68" s="9" t="s">
        <v>40</v>
      </c>
      <c r="Q68" s="9" t="s">
        <v>40</v>
      </c>
      <c r="R68" s="9" t="s">
        <v>40</v>
      </c>
      <c r="S68" s="9" t="s">
        <v>40</v>
      </c>
      <c r="T68" s="9" t="s">
        <v>40</v>
      </c>
    </row>
    <row r="69" spans="1:20" ht="12.75">
      <c r="A69" s="40" t="s">
        <v>263</v>
      </c>
      <c r="B69" s="40"/>
      <c r="C69" s="12">
        <v>-0.0022078</v>
      </c>
      <c r="D69" s="12">
        <v>0.010057199999999999</v>
      </c>
      <c r="E69" s="12">
        <v>0.0007212000000000001</v>
      </c>
      <c r="F69" s="12">
        <v>0.030584899999999998</v>
      </c>
      <c r="G69" s="12">
        <v>0.0722966</v>
      </c>
      <c r="H69" s="12">
        <v>0.08414680000000001</v>
      </c>
      <c r="I69" s="12">
        <v>0.09603310000000001</v>
      </c>
      <c r="J69" s="12">
        <v>0.1012706</v>
      </c>
      <c r="K69" s="12">
        <v>0.0630352</v>
      </c>
      <c r="L69" s="12">
        <v>0.1300671</v>
      </c>
      <c r="M69" s="12">
        <v>0.256649</v>
      </c>
      <c r="N69" s="12">
        <v>0.0576852</v>
      </c>
      <c r="O69" s="12">
        <v>-0.030998199999999997</v>
      </c>
      <c r="P69" s="12">
        <v>-0.2527496</v>
      </c>
      <c r="Q69" s="12">
        <v>-0.5756101</v>
      </c>
      <c r="R69" s="12">
        <v>-0.42597070000000004</v>
      </c>
      <c r="S69" s="12">
        <v>-0.26855840000000003</v>
      </c>
      <c r="T69" s="8" t="s">
        <v>40</v>
      </c>
    </row>
    <row r="70" spans="1:20" ht="12.75">
      <c r="A70" s="39" t="s">
        <v>264</v>
      </c>
      <c r="B70" s="39"/>
      <c r="C70" s="13">
        <v>0.0222904</v>
      </c>
      <c r="D70" s="13">
        <v>0.0395613</v>
      </c>
      <c r="E70" s="13">
        <v>0.0567565</v>
      </c>
      <c r="F70" s="13">
        <v>0.0768664</v>
      </c>
      <c r="G70" s="13">
        <v>0.0833565</v>
      </c>
      <c r="H70" s="13">
        <v>0.0949106</v>
      </c>
      <c r="I70" s="13">
        <v>0.129411</v>
      </c>
      <c r="J70" s="13">
        <v>0.1217414</v>
      </c>
      <c r="K70" s="13">
        <v>0.0952877</v>
      </c>
      <c r="L70" s="13">
        <v>0.0321307</v>
      </c>
      <c r="M70" s="13">
        <v>-0.1090048</v>
      </c>
      <c r="N70" s="13">
        <v>-0.2455287</v>
      </c>
      <c r="O70" s="13">
        <v>-0.3107774</v>
      </c>
      <c r="P70" s="9" t="s">
        <v>40</v>
      </c>
      <c r="Q70" s="9" t="s">
        <v>40</v>
      </c>
      <c r="R70" s="9" t="s">
        <v>40</v>
      </c>
      <c r="S70" s="9" t="s">
        <v>40</v>
      </c>
      <c r="T70" s="9" t="s">
        <v>40</v>
      </c>
    </row>
    <row r="71" spans="1:20" ht="12.75">
      <c r="A71" s="40" t="s">
        <v>265</v>
      </c>
      <c r="B71" s="40"/>
      <c r="C71" s="12">
        <v>-0.005169399999999999</v>
      </c>
      <c r="D71" s="12">
        <v>0.026398799999999997</v>
      </c>
      <c r="E71" s="12">
        <v>0.0018204</v>
      </c>
      <c r="F71" s="12">
        <v>0.07727400000000001</v>
      </c>
      <c r="G71" s="12">
        <v>0.17599969999999998</v>
      </c>
      <c r="H71" s="12">
        <v>0.2073368</v>
      </c>
      <c r="I71" s="12">
        <v>0.237427</v>
      </c>
      <c r="J71" s="12">
        <v>0.2462781</v>
      </c>
      <c r="K71" s="12">
        <v>0.1383731</v>
      </c>
      <c r="L71" s="12">
        <v>0.2472571</v>
      </c>
      <c r="M71" s="12">
        <v>0.5231604</v>
      </c>
      <c r="N71" s="12">
        <v>0.1340052</v>
      </c>
      <c r="O71" s="12">
        <v>-0.0700904</v>
      </c>
      <c r="P71" s="12">
        <v>-0.5052536</v>
      </c>
      <c r="Q71" s="12">
        <v>-0.9068172</v>
      </c>
      <c r="R71" s="12">
        <v>-0.5946056</v>
      </c>
      <c r="S71" s="12">
        <v>-0.3602236</v>
      </c>
      <c r="T71" s="8" t="s">
        <v>40</v>
      </c>
    </row>
    <row r="72" spans="1:20" ht="12.75">
      <c r="A72" s="39" t="s">
        <v>266</v>
      </c>
      <c r="B72" s="39"/>
      <c r="C72" s="13">
        <v>0.0552647</v>
      </c>
      <c r="D72" s="13">
        <v>0.0977659</v>
      </c>
      <c r="E72" s="13">
        <v>0.1399716</v>
      </c>
      <c r="F72" s="13">
        <v>0.1888631</v>
      </c>
      <c r="G72" s="13">
        <v>0.2010829</v>
      </c>
      <c r="H72" s="13">
        <v>0.21533439999999998</v>
      </c>
      <c r="I72" s="13">
        <v>0.2784991</v>
      </c>
      <c r="J72" s="13">
        <v>0.2578148</v>
      </c>
      <c r="K72" s="13">
        <v>0.1945411</v>
      </c>
      <c r="L72" s="13">
        <v>0.0658157</v>
      </c>
      <c r="M72" s="13">
        <v>-0.1649991</v>
      </c>
      <c r="N72" s="13">
        <v>-0.38855229999999996</v>
      </c>
      <c r="O72" s="13">
        <v>-0.4873981</v>
      </c>
      <c r="P72" s="9" t="s">
        <v>40</v>
      </c>
      <c r="Q72" s="9" t="s">
        <v>40</v>
      </c>
      <c r="R72" s="9" t="s">
        <v>40</v>
      </c>
      <c r="S72" s="9" t="s">
        <v>40</v>
      </c>
      <c r="T72" s="9" t="s">
        <v>40</v>
      </c>
    </row>
    <row r="73" spans="1:20" ht="12.75">
      <c r="A73" s="38" t="s">
        <v>267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2.75">
      <c r="A74" s="40" t="s">
        <v>154</v>
      </c>
      <c r="B74" s="40"/>
      <c r="C74" s="6">
        <v>0</v>
      </c>
      <c r="D74" s="6">
        <v>0</v>
      </c>
      <c r="E74" s="8" t="s">
        <v>40</v>
      </c>
      <c r="F74" s="8" t="s">
        <v>40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2.75">
      <c r="A75" s="39" t="s">
        <v>268</v>
      </c>
      <c r="B75" s="39"/>
      <c r="C75" s="13">
        <v>0</v>
      </c>
      <c r="D75" s="13">
        <v>0</v>
      </c>
      <c r="E75" s="9" t="s">
        <v>40</v>
      </c>
      <c r="F75" s="9" t="s">
        <v>40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</row>
    <row r="76" spans="1:20" ht="12.75">
      <c r="A76" s="40" t="s">
        <v>269</v>
      </c>
      <c r="B76" s="40"/>
      <c r="C76" s="12">
        <v>0</v>
      </c>
      <c r="D76" s="12">
        <v>0</v>
      </c>
      <c r="E76" s="8" t="s">
        <v>40</v>
      </c>
      <c r="F76" s="8" t="s">
        <v>40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</row>
    <row r="77" spans="1:20" ht="12.75">
      <c r="A77" s="38" t="s">
        <v>270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2.75">
      <c r="A78" s="39" t="s">
        <v>271</v>
      </c>
      <c r="B78" s="39"/>
      <c r="C78" s="13">
        <v>0.19523990000000002</v>
      </c>
      <c r="D78" s="13">
        <v>0.2186666</v>
      </c>
      <c r="E78" s="13">
        <v>0.2707324</v>
      </c>
      <c r="F78" s="13">
        <v>0.40559579999999995</v>
      </c>
      <c r="G78" s="13">
        <v>0.395569</v>
      </c>
      <c r="H78" s="13">
        <v>0.2787749</v>
      </c>
      <c r="I78" s="13">
        <v>0.2919447</v>
      </c>
      <c r="J78" s="13">
        <v>0.3850247</v>
      </c>
      <c r="K78" s="13">
        <v>0.2616019</v>
      </c>
      <c r="L78" s="13">
        <v>0.2266794</v>
      </c>
      <c r="M78" s="13">
        <v>0.3148784</v>
      </c>
      <c r="N78" s="13">
        <v>0.3383638</v>
      </c>
      <c r="O78" s="13">
        <v>0.2595742</v>
      </c>
      <c r="P78" s="13">
        <v>0.13050409999999998</v>
      </c>
      <c r="Q78" s="13">
        <v>0.6843013</v>
      </c>
      <c r="R78" s="13">
        <v>1.6882783000000001</v>
      </c>
      <c r="S78" s="13">
        <v>3.128345</v>
      </c>
      <c r="T78" s="9" t="s">
        <v>40</v>
      </c>
    </row>
    <row r="79" spans="1:20" ht="12.75">
      <c r="A79" s="40" t="s">
        <v>272</v>
      </c>
      <c r="B79" s="40"/>
      <c r="C79" s="12">
        <v>0.2941993</v>
      </c>
      <c r="D79" s="12">
        <v>0.3118041</v>
      </c>
      <c r="E79" s="12">
        <v>0.3272135</v>
      </c>
      <c r="F79" s="12">
        <v>0.3502726</v>
      </c>
      <c r="G79" s="12">
        <v>0.3213986</v>
      </c>
      <c r="H79" s="12">
        <v>0.2877448</v>
      </c>
      <c r="I79" s="12">
        <v>0.2949354</v>
      </c>
      <c r="J79" s="12">
        <v>0.3041097</v>
      </c>
      <c r="K79" s="12">
        <v>0.2795798</v>
      </c>
      <c r="L79" s="12">
        <v>0.2518069</v>
      </c>
      <c r="M79" s="12">
        <v>0.333752</v>
      </c>
      <c r="N79" s="12">
        <v>0.5388377</v>
      </c>
      <c r="O79" s="12">
        <v>0.9276722</v>
      </c>
      <c r="P79" s="8" t="s">
        <v>40</v>
      </c>
      <c r="Q79" s="8" t="s">
        <v>40</v>
      </c>
      <c r="R79" s="8" t="s">
        <v>40</v>
      </c>
      <c r="S79" s="8" t="s">
        <v>40</v>
      </c>
      <c r="T79" s="8" t="s">
        <v>40</v>
      </c>
    </row>
    <row r="80" spans="1:20" ht="12.75">
      <c r="A80" s="39" t="s">
        <v>208</v>
      </c>
      <c r="B80" s="39"/>
      <c r="C80" s="13">
        <v>0.23549655850540807</v>
      </c>
      <c r="D80" s="13">
        <v>0.45545617173524144</v>
      </c>
      <c r="E80" s="13">
        <v>0.34245917387127767</v>
      </c>
      <c r="F80" s="9" t="s">
        <v>40</v>
      </c>
      <c r="G80" s="13">
        <v>0.3478795328826061</v>
      </c>
      <c r="H80" s="13">
        <v>0.24009146341463405</v>
      </c>
      <c r="I80" s="13">
        <v>0.3015873015873016</v>
      </c>
      <c r="J80" s="13">
        <v>0.5272727272727273</v>
      </c>
      <c r="K80" s="13">
        <v>0.029641185647425905</v>
      </c>
      <c r="L80" s="13">
        <v>0.18963440548902133</v>
      </c>
      <c r="M80" s="13">
        <v>1.2082194363276462</v>
      </c>
      <c r="N80" s="13">
        <v>1.8736118144453733</v>
      </c>
      <c r="O80" s="13">
        <v>-1.6991428783150684</v>
      </c>
      <c r="P80" s="13">
        <v>-0.7867464760045231</v>
      </c>
      <c r="Q80" s="13">
        <v>0.8543236969000401</v>
      </c>
      <c r="R80" s="13">
        <v>2.4816414441988326</v>
      </c>
      <c r="S80" s="13">
        <v>2.687455586673912</v>
      </c>
      <c r="T80" s="9" t="s">
        <v>40</v>
      </c>
    </row>
    <row r="81" spans="1:20" ht="12.75">
      <c r="A81" s="40" t="s">
        <v>273</v>
      </c>
      <c r="B81" s="40"/>
      <c r="C81" s="12">
        <v>0.2530459186088674</v>
      </c>
      <c r="D81" s="12">
        <v>0.2539765696328766</v>
      </c>
      <c r="E81" s="8" t="s">
        <v>40</v>
      </c>
      <c r="F81" s="8" t="s">
        <v>40</v>
      </c>
      <c r="G81" s="12">
        <v>0.2788986249815648</v>
      </c>
      <c r="H81" s="12">
        <v>0.24735079413204097</v>
      </c>
      <c r="I81" s="12">
        <v>0.39992996618942134</v>
      </c>
      <c r="J81" s="12">
        <v>0.6402017443916201</v>
      </c>
      <c r="K81" s="12">
        <v>0.49364317392427215</v>
      </c>
      <c r="L81" s="12">
        <v>0.2559835075108241</v>
      </c>
      <c r="M81" s="12">
        <v>0.30288810408076383</v>
      </c>
      <c r="N81" s="12">
        <v>0.36656941942694443</v>
      </c>
      <c r="O81" s="12">
        <v>0.4088010493186953</v>
      </c>
      <c r="P81" s="8" t="s">
        <v>40</v>
      </c>
      <c r="Q81" s="8" t="s">
        <v>40</v>
      </c>
      <c r="R81" s="8" t="s">
        <v>40</v>
      </c>
      <c r="S81" s="8" t="s">
        <v>40</v>
      </c>
      <c r="T81" s="8" t="s">
        <v>40</v>
      </c>
    </row>
    <row r="82" spans="1:20" ht="12.75">
      <c r="A82" s="39" t="s">
        <v>274</v>
      </c>
      <c r="B82" s="39"/>
      <c r="C82" s="9" t="s">
        <v>40</v>
      </c>
      <c r="D82" s="9" t="s">
        <v>40</v>
      </c>
      <c r="E82" s="9" t="s">
        <v>40</v>
      </c>
      <c r="F82" s="13">
        <v>-0.4522569</v>
      </c>
      <c r="G82" s="13">
        <v>0.2771619</v>
      </c>
      <c r="H82" s="13">
        <v>0.3984496</v>
      </c>
      <c r="I82" s="13">
        <v>0.35504199999999997</v>
      </c>
      <c r="J82" s="13">
        <v>1.5052632</v>
      </c>
      <c r="K82" s="13">
        <v>-0.4707521</v>
      </c>
      <c r="L82" s="13">
        <v>-0.3899237</v>
      </c>
      <c r="M82" s="13">
        <v>15.678504600000002</v>
      </c>
      <c r="N82" s="9" t="s">
        <v>40</v>
      </c>
      <c r="O82" s="9" t="s">
        <v>40</v>
      </c>
      <c r="P82" s="9" t="s">
        <v>40</v>
      </c>
      <c r="Q82" s="9" t="s">
        <v>40</v>
      </c>
      <c r="R82" s="9" t="s">
        <v>40</v>
      </c>
      <c r="S82" s="9" t="s">
        <v>40</v>
      </c>
      <c r="T82" s="9" t="s">
        <v>40</v>
      </c>
    </row>
    <row r="83" spans="1:20" ht="12.75">
      <c r="A83" s="40" t="s">
        <v>275</v>
      </c>
      <c r="B83" s="40"/>
      <c r="C83" s="8" t="s">
        <v>40</v>
      </c>
      <c r="D83" s="12">
        <v>-0.1573676</v>
      </c>
      <c r="E83" s="8" t="s">
        <v>40</v>
      </c>
      <c r="F83" s="12">
        <v>0.2713208</v>
      </c>
      <c r="G83" s="12">
        <v>0.26261690000000004</v>
      </c>
      <c r="H83" s="12">
        <v>0.089179</v>
      </c>
      <c r="I83" s="12">
        <v>0.7881391000000001</v>
      </c>
      <c r="J83" s="8" t="s">
        <v>40</v>
      </c>
      <c r="K83" s="8" t="s">
        <v>40</v>
      </c>
      <c r="L83" s="8" t="s">
        <v>40</v>
      </c>
      <c r="M83" s="8" t="s">
        <v>40</v>
      </c>
      <c r="N83" s="8" t="s">
        <v>40</v>
      </c>
      <c r="O83" s="8" t="s">
        <v>40</v>
      </c>
      <c r="P83" s="8" t="s">
        <v>40</v>
      </c>
      <c r="Q83" s="8" t="s">
        <v>40</v>
      </c>
      <c r="R83" s="8" t="s">
        <v>40</v>
      </c>
      <c r="S83" s="8" t="s">
        <v>40</v>
      </c>
      <c r="T83" s="8" t="s">
        <v>40</v>
      </c>
    </row>
    <row r="84" spans="1:20" ht="12.75">
      <c r="A84" s="39" t="s">
        <v>276</v>
      </c>
      <c r="B84" s="39"/>
      <c r="C84" s="9" t="s">
        <v>40</v>
      </c>
      <c r="D84" s="9" t="s">
        <v>40</v>
      </c>
      <c r="E84" s="9" t="s">
        <v>40</v>
      </c>
      <c r="F84" s="13">
        <v>-0.458498</v>
      </c>
      <c r="G84" s="13">
        <v>0.2401961</v>
      </c>
      <c r="H84" s="13">
        <v>0.36912750000000005</v>
      </c>
      <c r="I84" s="13">
        <v>0.3303571</v>
      </c>
      <c r="J84" s="13">
        <v>1.4888889</v>
      </c>
      <c r="K84" s="13">
        <v>-0.42307690000000003</v>
      </c>
      <c r="L84" s="13">
        <v>-0.4388489</v>
      </c>
      <c r="M84" s="13">
        <v>16.375</v>
      </c>
      <c r="N84" s="9" t="s">
        <v>40</v>
      </c>
      <c r="O84" s="9" t="s">
        <v>40</v>
      </c>
      <c r="P84" s="9" t="s">
        <v>40</v>
      </c>
      <c r="Q84" s="9" t="s">
        <v>40</v>
      </c>
      <c r="R84" s="9" t="s">
        <v>40</v>
      </c>
      <c r="S84" s="9" t="s">
        <v>40</v>
      </c>
      <c r="T84" s="9" t="s">
        <v>40</v>
      </c>
    </row>
    <row r="85" spans="1:20" ht="12.75">
      <c r="A85" s="40" t="s">
        <v>277</v>
      </c>
      <c r="B85" s="40"/>
      <c r="C85" s="8" t="s">
        <v>40</v>
      </c>
      <c r="D85" s="12">
        <v>-0.1693412</v>
      </c>
      <c r="E85" s="8" t="s">
        <v>40</v>
      </c>
      <c r="F85" s="12">
        <v>0.2494003</v>
      </c>
      <c r="G85" s="12">
        <v>0.265334</v>
      </c>
      <c r="H85" s="12">
        <v>0.07974969999999999</v>
      </c>
      <c r="I85" s="12">
        <v>0.7948132</v>
      </c>
      <c r="J85" s="8" t="s">
        <v>40</v>
      </c>
      <c r="K85" s="8" t="s">
        <v>40</v>
      </c>
      <c r="L85" s="8" t="s">
        <v>40</v>
      </c>
      <c r="M85" s="8" t="s">
        <v>40</v>
      </c>
      <c r="N85" s="8" t="s">
        <v>40</v>
      </c>
      <c r="O85" s="8" t="s">
        <v>40</v>
      </c>
      <c r="P85" s="8" t="s">
        <v>40</v>
      </c>
      <c r="Q85" s="8" t="s">
        <v>40</v>
      </c>
      <c r="R85" s="8" t="s">
        <v>40</v>
      </c>
      <c r="S85" s="8" t="s">
        <v>40</v>
      </c>
      <c r="T85" s="8" t="s">
        <v>40</v>
      </c>
    </row>
    <row r="86" spans="1:20" ht="12.75">
      <c r="A86" s="39" t="s">
        <v>210</v>
      </c>
      <c r="B86" s="39"/>
      <c r="C86" s="13">
        <v>0.4207317073170731</v>
      </c>
      <c r="D86" s="13">
        <v>-0.09009247027741085</v>
      </c>
      <c r="E86" s="13">
        <v>1.090005521811154</v>
      </c>
      <c r="F86" s="9" t="s">
        <v>40</v>
      </c>
      <c r="G86" s="13">
        <v>1.6246648793565686</v>
      </c>
      <c r="H86" s="13">
        <v>0.12012012012012008</v>
      </c>
      <c r="I86" s="13">
        <v>0.4866071428571428</v>
      </c>
      <c r="J86" s="13">
        <v>0.03703703703703698</v>
      </c>
      <c r="K86" s="13">
        <v>0.05882352941176472</v>
      </c>
      <c r="L86" s="13">
        <v>1.288714617481741</v>
      </c>
      <c r="M86" s="13">
        <v>0.9392337314796684</v>
      </c>
      <c r="N86" s="13">
        <v>0.1736332763067181</v>
      </c>
      <c r="O86" s="13">
        <v>-0.22173645197829928</v>
      </c>
      <c r="P86" s="13">
        <v>-0.6265824663470814</v>
      </c>
      <c r="Q86" s="13">
        <v>-0.530549894619498</v>
      </c>
      <c r="R86" s="13">
        <v>9.131472134966293</v>
      </c>
      <c r="S86" s="13">
        <v>2.923694779116466</v>
      </c>
      <c r="T86" s="9" t="s">
        <v>40</v>
      </c>
    </row>
    <row r="87" spans="1:20" ht="12.75">
      <c r="A87" s="40" t="s">
        <v>278</v>
      </c>
      <c r="B87" s="40"/>
      <c r="C87" s="12">
        <v>0.6732979415254616</v>
      </c>
      <c r="D87" s="12">
        <v>0.5955990969932861</v>
      </c>
      <c r="E87" s="8" t="s">
        <v>40</v>
      </c>
      <c r="F87" s="8" t="s">
        <v>40</v>
      </c>
      <c r="G87" s="12">
        <v>0.36845495004813</v>
      </c>
      <c r="H87" s="12">
        <v>0.33147820405802175</v>
      </c>
      <c r="I87" s="12">
        <v>0.48596018568984256</v>
      </c>
      <c r="J87" s="12">
        <v>0.4173412050217338</v>
      </c>
      <c r="K87" s="12">
        <v>0.33826123364382954</v>
      </c>
      <c r="L87" s="12">
        <v>0.08646345358900343</v>
      </c>
      <c r="M87" s="12">
        <v>-0.20856604007565793</v>
      </c>
      <c r="N87" s="12">
        <v>0.10159805673372246</v>
      </c>
      <c r="O87" s="12">
        <v>0.402347748368159</v>
      </c>
      <c r="P87" s="8" t="s">
        <v>40</v>
      </c>
      <c r="Q87" s="8" t="s">
        <v>40</v>
      </c>
      <c r="R87" s="8" t="s">
        <v>40</v>
      </c>
      <c r="S87" s="8" t="s">
        <v>40</v>
      </c>
      <c r="T87" s="8" t="s">
        <v>40</v>
      </c>
    </row>
    <row r="88" spans="1:20" ht="12.75">
      <c r="A88" s="39" t="s">
        <v>279</v>
      </c>
      <c r="B88" s="39"/>
      <c r="C88" s="13">
        <v>0.41279512566641285</v>
      </c>
      <c r="D88" s="13">
        <v>0.4384312007011393</v>
      </c>
      <c r="E88" s="13">
        <v>0.5689240288759023</v>
      </c>
      <c r="F88" s="9" t="s">
        <v>40</v>
      </c>
      <c r="G88" s="13">
        <v>0.3983870967741936</v>
      </c>
      <c r="H88" s="13">
        <v>0.20038722168441425</v>
      </c>
      <c r="I88" s="13">
        <v>0.26283618581907087</v>
      </c>
      <c r="J88" s="13">
        <v>0.2356495468277946</v>
      </c>
      <c r="K88" s="13">
        <v>0.46784922394678485</v>
      </c>
      <c r="L88" s="13">
        <v>0.7954179024264019</v>
      </c>
      <c r="M88" s="13">
        <v>0.2087782531074207</v>
      </c>
      <c r="N88" s="13">
        <v>-0.03621235802371803</v>
      </c>
      <c r="O88" s="13">
        <v>-0.10593577011589572</v>
      </c>
      <c r="P88" s="13">
        <v>-0.10456101527516837</v>
      </c>
      <c r="Q88" s="13">
        <v>0.6862173025632035</v>
      </c>
      <c r="R88" s="13">
        <v>2.412352853205717</v>
      </c>
      <c r="S88" s="13">
        <v>2.749058870644774</v>
      </c>
      <c r="T88" s="9" t="s">
        <v>40</v>
      </c>
    </row>
    <row r="89" spans="1:20" ht="12.75">
      <c r="A89" s="40" t="s">
        <v>280</v>
      </c>
      <c r="B89" s="40"/>
      <c r="C89" s="12">
        <v>0.49547255287294756</v>
      </c>
      <c r="D89" s="12">
        <v>0.4475276953670373</v>
      </c>
      <c r="E89" s="8" t="s">
        <v>40</v>
      </c>
      <c r="F89" s="8" t="s">
        <v>40</v>
      </c>
      <c r="G89" s="12">
        <v>0.30910508633942935</v>
      </c>
      <c r="H89" s="12">
        <v>0.37620185504467907</v>
      </c>
      <c r="I89" s="12">
        <v>0.37812050242782314</v>
      </c>
      <c r="J89" s="12">
        <v>0.3056117830451628</v>
      </c>
      <c r="K89" s="12">
        <v>0.22379519027376404</v>
      </c>
      <c r="L89" s="12">
        <v>0.10861219637994513</v>
      </c>
      <c r="M89" s="12">
        <v>0.09478603810144093</v>
      </c>
      <c r="N89" s="12">
        <v>0.34731985269703713</v>
      </c>
      <c r="O89" s="12">
        <v>0.7679048632404628</v>
      </c>
      <c r="P89" s="8" t="s">
        <v>40</v>
      </c>
      <c r="Q89" s="8" t="s">
        <v>40</v>
      </c>
      <c r="R89" s="8" t="s">
        <v>40</v>
      </c>
      <c r="S89" s="8" t="s">
        <v>40</v>
      </c>
      <c r="T89" s="8" t="s">
        <v>40</v>
      </c>
    </row>
    <row r="90" spans="1:20" ht="12.75">
      <c r="A90" s="38" t="s">
        <v>281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2.75">
      <c r="A91" s="39" t="s">
        <v>282</v>
      </c>
      <c r="B91" s="39"/>
      <c r="C91" s="7">
        <v>310.35</v>
      </c>
      <c r="D91" s="7">
        <v>398.79</v>
      </c>
      <c r="E91" s="7">
        <v>250.87</v>
      </c>
      <c r="F91" s="7">
        <v>173.1</v>
      </c>
      <c r="G91" s="7">
        <v>180</v>
      </c>
      <c r="H91" s="7">
        <v>134.52</v>
      </c>
      <c r="I91" s="7">
        <v>51.28</v>
      </c>
      <c r="J91" s="7">
        <v>92.64</v>
      </c>
      <c r="K91" s="7">
        <v>39.46</v>
      </c>
      <c r="L91" s="7">
        <v>47.15</v>
      </c>
      <c r="M91" s="7">
        <v>44.29</v>
      </c>
      <c r="N91" s="7">
        <v>52.62</v>
      </c>
      <c r="O91" s="7">
        <v>18.89</v>
      </c>
      <c r="P91" s="7">
        <v>10.82</v>
      </c>
      <c r="Q91" s="7">
        <v>15.563</v>
      </c>
      <c r="R91" s="7">
        <v>76.125</v>
      </c>
      <c r="S91" s="7">
        <v>53.54167</v>
      </c>
      <c r="T91" s="7">
        <v>5.02083</v>
      </c>
    </row>
    <row r="92" spans="1:20" ht="12.75">
      <c r="A92" s="40" t="s">
        <v>283</v>
      </c>
      <c r="B92" s="40"/>
      <c r="C92" s="12">
        <v>-0.22177085684194686</v>
      </c>
      <c r="D92" s="12">
        <v>0.5896280942320724</v>
      </c>
      <c r="E92" s="12">
        <v>0.4492778740612364</v>
      </c>
      <c r="F92" s="12">
        <v>-0.03833333333333333</v>
      </c>
      <c r="G92" s="12">
        <v>0.3380909901873326</v>
      </c>
      <c r="H92" s="12">
        <v>1.6232449297971918</v>
      </c>
      <c r="I92" s="12">
        <v>-0.44645941278065626</v>
      </c>
      <c r="J92" s="12">
        <v>1.3476938672072984</v>
      </c>
      <c r="K92" s="12">
        <v>-0.16309650053022262</v>
      </c>
      <c r="L92" s="12">
        <v>0.06457439602619108</v>
      </c>
      <c r="M92" s="12">
        <v>-0.1583048270619536</v>
      </c>
      <c r="N92" s="12">
        <v>1.7856008470089995</v>
      </c>
      <c r="O92" s="12">
        <v>0.7458410351201479</v>
      </c>
      <c r="P92" s="12">
        <v>-0.3047612928098695</v>
      </c>
      <c r="Q92" s="12">
        <v>-0.795559934318555</v>
      </c>
      <c r="R92" s="12">
        <v>0.4217897947523863</v>
      </c>
      <c r="S92" s="12">
        <v>9.663908158611227</v>
      </c>
      <c r="T92" s="8" t="s">
        <v>40</v>
      </c>
    </row>
    <row r="93" spans="1:20" ht="12.75">
      <c r="A93" s="39" t="s">
        <v>284</v>
      </c>
      <c r="B93" s="39"/>
      <c r="C93" s="13">
        <v>-0.2217709</v>
      </c>
      <c r="D93" s="13">
        <v>0.5896281</v>
      </c>
      <c r="E93" s="13">
        <v>0.4492779</v>
      </c>
      <c r="F93" s="13">
        <v>-0.0383333</v>
      </c>
      <c r="G93" s="13">
        <v>0.33809100000000003</v>
      </c>
      <c r="H93" s="13">
        <v>1.6232449</v>
      </c>
      <c r="I93" s="13">
        <v>-0.4464594</v>
      </c>
      <c r="J93" s="13">
        <v>1.3476939</v>
      </c>
      <c r="K93" s="13">
        <v>-0.1630965</v>
      </c>
      <c r="L93" s="13">
        <v>0.0645744</v>
      </c>
      <c r="M93" s="13">
        <v>-0.1583048</v>
      </c>
      <c r="N93" s="13">
        <v>1.7856008</v>
      </c>
      <c r="O93" s="13">
        <v>0.7458410000000001</v>
      </c>
      <c r="P93" s="13">
        <v>-0.3047613</v>
      </c>
      <c r="Q93" s="13">
        <v>-0.7955599</v>
      </c>
      <c r="R93" s="13">
        <v>0.42178980000000005</v>
      </c>
      <c r="S93" s="9" t="s">
        <v>40</v>
      </c>
      <c r="T93" s="9" t="s">
        <v>40</v>
      </c>
    </row>
  </sheetData>
  <sheetProtection/>
  <mergeCells count="90">
    <mergeCell ref="A88:B88"/>
    <mergeCell ref="A89:B89"/>
    <mergeCell ref="A90:T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T77"/>
    <mergeCell ref="A78:B78"/>
    <mergeCell ref="A79:B79"/>
    <mergeCell ref="A80:B80"/>
    <mergeCell ref="A81:B81"/>
    <mergeCell ref="A70:B70"/>
    <mergeCell ref="A71:B71"/>
    <mergeCell ref="A72:B72"/>
    <mergeCell ref="A73:T73"/>
    <mergeCell ref="A74:B74"/>
    <mergeCell ref="A75:B75"/>
    <mergeCell ref="A64:B64"/>
    <mergeCell ref="A65:B65"/>
    <mergeCell ref="A66:T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T57"/>
    <mergeCell ref="A46:T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T37"/>
    <mergeCell ref="A38:B38"/>
    <mergeCell ref="A39:B39"/>
    <mergeCell ref="A28:B28"/>
    <mergeCell ref="A29:T29"/>
    <mergeCell ref="A30:B30"/>
    <mergeCell ref="A31:B31"/>
    <mergeCell ref="A32:B32"/>
    <mergeCell ref="A33:B33"/>
    <mergeCell ref="A22:B22"/>
    <mergeCell ref="A23:T23"/>
    <mergeCell ref="A24:B24"/>
    <mergeCell ref="A25:B25"/>
    <mergeCell ref="A26:B26"/>
    <mergeCell ref="A27:B27"/>
    <mergeCell ref="A16:B16"/>
    <mergeCell ref="A17:T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F1"/>
    <mergeCell ref="F3:G3"/>
    <mergeCell ref="F4:G4"/>
    <mergeCell ref="A6:T6"/>
    <mergeCell ref="A8:T8"/>
    <mergeCell ref="A9:B9"/>
  </mergeCells>
  <printOptions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1"/>
  <sheetViews>
    <sheetView showGridLines="0" zoomScalePageLayoutView="0" workbookViewId="0" topLeftCell="A6">
      <selection activeCell="E24" sqref="E24"/>
    </sheetView>
  </sheetViews>
  <sheetFormatPr defaultColWidth="9.140625" defaultRowHeight="12.75"/>
  <cols>
    <col min="1" max="20" width="16.00390625" style="0" customWidth="1"/>
  </cols>
  <sheetData>
    <row r="1" spans="1:6" ht="18" customHeight="1">
      <c r="A1" s="36" t="s">
        <v>0</v>
      </c>
      <c r="B1" s="36"/>
      <c r="C1" s="36"/>
      <c r="D1" s="36"/>
      <c r="E1" s="36"/>
      <c r="F1" s="36"/>
    </row>
    <row r="3" spans="1:11" ht="12.75">
      <c r="A3" s="1" t="s">
        <v>1</v>
      </c>
      <c r="B3" s="2" t="s">
        <v>2</v>
      </c>
      <c r="C3" s="1" t="s">
        <v>3</v>
      </c>
      <c r="D3" s="2" t="s">
        <v>4</v>
      </c>
      <c r="E3" s="1" t="s">
        <v>5</v>
      </c>
      <c r="F3" s="37" t="s">
        <v>6</v>
      </c>
      <c r="G3" s="37"/>
      <c r="H3" s="1" t="s">
        <v>7</v>
      </c>
      <c r="I3" s="3">
        <v>312640.8</v>
      </c>
      <c r="J3" s="1" t="s">
        <v>8</v>
      </c>
      <c r="K3" s="4">
        <v>1000000</v>
      </c>
    </row>
    <row r="4" spans="1:9" ht="12.75">
      <c r="A4" s="1" t="s">
        <v>9</v>
      </c>
      <c r="B4" s="2" t="s">
        <v>10</v>
      </c>
      <c r="C4" s="1" t="s">
        <v>11</v>
      </c>
      <c r="D4" s="2" t="s">
        <v>12</v>
      </c>
      <c r="E4" s="1" t="s">
        <v>13</v>
      </c>
      <c r="F4" s="37" t="s">
        <v>14</v>
      </c>
      <c r="G4" s="37"/>
      <c r="H4" s="1" t="s">
        <v>15</v>
      </c>
      <c r="I4" s="3">
        <v>467.71</v>
      </c>
    </row>
    <row r="6" spans="1:20" ht="12.75">
      <c r="A6" s="38" t="s">
        <v>285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3:20" ht="33.75"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23</v>
      </c>
      <c r="J7" s="5" t="s">
        <v>24</v>
      </c>
      <c r="K7" s="5" t="s">
        <v>25</v>
      </c>
      <c r="L7" s="5" t="s">
        <v>26</v>
      </c>
      <c r="M7" s="5" t="s">
        <v>27</v>
      </c>
      <c r="N7" s="5" t="s">
        <v>28</v>
      </c>
      <c r="O7" s="5" t="s">
        <v>29</v>
      </c>
      <c r="P7" s="5" t="s">
        <v>30</v>
      </c>
      <c r="Q7" s="5" t="s">
        <v>31</v>
      </c>
      <c r="R7" s="5" t="s">
        <v>32</v>
      </c>
      <c r="S7" s="5" t="s">
        <v>33</v>
      </c>
      <c r="T7" s="5" t="s">
        <v>34</v>
      </c>
    </row>
    <row r="8" spans="1:20" ht="12.75">
      <c r="A8" s="38" t="s">
        <v>286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2.75">
      <c r="A9" s="39" t="s">
        <v>119</v>
      </c>
      <c r="B9" s="39"/>
      <c r="C9" s="7">
        <v>88988</v>
      </c>
      <c r="D9" s="7">
        <v>74452</v>
      </c>
      <c r="E9" s="7">
        <v>61093</v>
      </c>
      <c r="F9" s="7">
        <v>48077</v>
      </c>
      <c r="G9" s="7">
        <v>34204</v>
      </c>
      <c r="H9" s="7">
        <v>24509</v>
      </c>
      <c r="I9" s="7">
        <v>19166</v>
      </c>
      <c r="J9" s="7">
        <v>14835</v>
      </c>
      <c r="K9" s="7">
        <v>10711</v>
      </c>
      <c r="L9" s="7">
        <v>8490</v>
      </c>
      <c r="M9" s="7">
        <v>6921.124</v>
      </c>
      <c r="N9" s="7">
        <v>5263.699</v>
      </c>
      <c r="O9" s="7">
        <v>3932.936</v>
      </c>
      <c r="P9" s="7">
        <v>3122.433</v>
      </c>
      <c r="Q9" s="7">
        <v>2761.983</v>
      </c>
      <c r="R9" s="7">
        <v>1639.839</v>
      </c>
      <c r="S9" s="7">
        <v>609.996</v>
      </c>
      <c r="T9" s="7">
        <v>147.758</v>
      </c>
    </row>
    <row r="10" spans="1:20" ht="12.75">
      <c r="A10" s="40" t="s">
        <v>287</v>
      </c>
      <c r="B10" s="40"/>
      <c r="C10" s="12">
        <v>0.19523990000000002</v>
      </c>
      <c r="D10" s="12">
        <v>0.2186666</v>
      </c>
      <c r="E10" s="12">
        <v>0.2707324</v>
      </c>
      <c r="F10" s="12">
        <v>0.40559579999999995</v>
      </c>
      <c r="G10" s="12">
        <v>0.395569</v>
      </c>
      <c r="H10" s="12">
        <v>0.2787749</v>
      </c>
      <c r="I10" s="12">
        <v>0.2919447</v>
      </c>
      <c r="J10" s="12">
        <v>0.3850247</v>
      </c>
      <c r="K10" s="12">
        <v>0.2616019</v>
      </c>
      <c r="L10" s="12">
        <v>0.2266794</v>
      </c>
      <c r="M10" s="12">
        <v>0.3148784</v>
      </c>
      <c r="N10" s="12">
        <v>0.3383638</v>
      </c>
      <c r="O10" s="12">
        <v>0.2595742</v>
      </c>
      <c r="P10" s="12">
        <v>0.13050409999999998</v>
      </c>
      <c r="Q10" s="12">
        <v>0.6843013</v>
      </c>
      <c r="R10" s="12">
        <v>1.6882783000000001</v>
      </c>
      <c r="S10" s="12">
        <v>3.128345</v>
      </c>
      <c r="T10" s="8" t="s">
        <v>40</v>
      </c>
    </row>
    <row r="11" spans="1:20" ht="12.75">
      <c r="A11" s="39" t="s">
        <v>121</v>
      </c>
      <c r="B11" s="39"/>
      <c r="C11" s="7">
        <v>57825</v>
      </c>
      <c r="D11" s="7">
        <v>50760</v>
      </c>
      <c r="E11" s="7">
        <v>43975</v>
      </c>
      <c r="F11" s="7">
        <v>36354</v>
      </c>
      <c r="G11" s="7">
        <v>26009</v>
      </c>
      <c r="H11" s="7">
        <v>18594</v>
      </c>
      <c r="I11" s="7">
        <v>14585</v>
      </c>
      <c r="J11" s="7">
        <v>11224</v>
      </c>
      <c r="K11" s="7">
        <v>8060</v>
      </c>
      <c r="L11" s="7">
        <v>6335</v>
      </c>
      <c r="M11" s="7">
        <v>5243.403</v>
      </c>
      <c r="N11" s="7">
        <v>3930.973</v>
      </c>
      <c r="O11" s="7">
        <v>2858.044</v>
      </c>
      <c r="P11" s="7">
        <v>2239.166</v>
      </c>
      <c r="Q11" s="7">
        <v>2021.746</v>
      </c>
      <c r="R11" s="7">
        <v>1312.388</v>
      </c>
      <c r="S11" s="7">
        <v>466.463</v>
      </c>
      <c r="T11" s="7">
        <v>115.557</v>
      </c>
    </row>
    <row r="12" spans="1:20" ht="12.75">
      <c r="A12" s="40" t="s">
        <v>288</v>
      </c>
      <c r="B12" s="40"/>
      <c r="C12" s="12">
        <v>0.6498067000000001</v>
      </c>
      <c r="D12" s="12">
        <v>0.6817816000000001</v>
      </c>
      <c r="E12" s="12">
        <v>0.7198042</v>
      </c>
      <c r="F12" s="12">
        <v>0.7561620000000001</v>
      </c>
      <c r="G12" s="12">
        <v>0.7604080999999999</v>
      </c>
      <c r="H12" s="12">
        <v>0.7586601000000001</v>
      </c>
      <c r="I12" s="12">
        <v>0.760983</v>
      </c>
      <c r="J12" s="12">
        <v>0.7565891</v>
      </c>
      <c r="K12" s="12">
        <v>0.7524974</v>
      </c>
      <c r="L12" s="12">
        <v>0.746172</v>
      </c>
      <c r="M12" s="12">
        <v>0.7575941</v>
      </c>
      <c r="N12" s="12">
        <v>0.7468081</v>
      </c>
      <c r="O12" s="12">
        <v>0.7266948</v>
      </c>
      <c r="P12" s="12">
        <v>0.7171222</v>
      </c>
      <c r="Q12" s="12">
        <v>0.7319907000000001</v>
      </c>
      <c r="R12" s="12">
        <v>0.8003152</v>
      </c>
      <c r="S12" s="12">
        <v>0.7646985</v>
      </c>
      <c r="T12" s="12">
        <v>0.7820693</v>
      </c>
    </row>
    <row r="13" spans="1:20" ht="12.75">
      <c r="A13" s="39" t="s">
        <v>289</v>
      </c>
      <c r="B13" s="39"/>
      <c r="C13" s="7">
        <v>26236</v>
      </c>
      <c r="D13" s="7">
        <v>20271</v>
      </c>
      <c r="E13" s="7">
        <v>14959</v>
      </c>
      <c r="F13" s="7">
        <v>10640</v>
      </c>
      <c r="G13" s="7">
        <v>7538</v>
      </c>
      <c r="H13" s="7">
        <v>5483</v>
      </c>
      <c r="I13" s="7">
        <v>4241</v>
      </c>
      <c r="J13" s="7">
        <v>3340</v>
      </c>
      <c r="K13" s="7">
        <v>2446</v>
      </c>
      <c r="L13" s="7">
        <v>2034</v>
      </c>
      <c r="M13" s="7">
        <v>1601.997</v>
      </c>
      <c r="N13" s="7">
        <v>1254.416</v>
      </c>
      <c r="O13" s="7">
        <v>987.14</v>
      </c>
      <c r="P13" s="7">
        <v>617.525</v>
      </c>
      <c r="Q13" s="7">
        <v>334.005</v>
      </c>
      <c r="R13" s="7">
        <v>75.951</v>
      </c>
      <c r="S13" s="7">
        <v>133.841</v>
      </c>
      <c r="T13" s="7">
        <v>28.813</v>
      </c>
    </row>
    <row r="14" spans="1:20" ht="12.75">
      <c r="A14" s="40" t="s">
        <v>241</v>
      </c>
      <c r="B14" s="40"/>
      <c r="C14" s="12">
        <v>0.2948263</v>
      </c>
      <c r="D14" s="12">
        <v>0.2722694</v>
      </c>
      <c r="E14" s="12">
        <v>0.2448562</v>
      </c>
      <c r="F14" s="12">
        <v>0.22131160000000002</v>
      </c>
      <c r="G14" s="12">
        <v>0.2203836</v>
      </c>
      <c r="H14" s="12">
        <v>0.2237137</v>
      </c>
      <c r="I14" s="12">
        <v>0.2212773</v>
      </c>
      <c r="J14" s="12">
        <v>0.22514320000000002</v>
      </c>
      <c r="K14" s="12">
        <v>0.2283634</v>
      </c>
      <c r="L14" s="12">
        <v>0.23957599999999998</v>
      </c>
      <c r="M14" s="12">
        <v>0.2314649</v>
      </c>
      <c r="N14" s="12">
        <v>0.2383145</v>
      </c>
      <c r="O14" s="12">
        <v>0.25099319999999997</v>
      </c>
      <c r="P14" s="12">
        <v>0.1977705</v>
      </c>
      <c r="Q14" s="12">
        <v>0.1209294</v>
      </c>
      <c r="R14" s="12">
        <v>0.0463161</v>
      </c>
      <c r="S14" s="12">
        <v>0.2194129</v>
      </c>
      <c r="T14" s="12">
        <v>0.1950013</v>
      </c>
    </row>
    <row r="15" spans="1:20" ht="12.75">
      <c r="A15" s="39" t="s">
        <v>122</v>
      </c>
      <c r="B15" s="39"/>
      <c r="C15" s="7">
        <v>25925</v>
      </c>
      <c r="D15" s="7">
        <v>19412</v>
      </c>
      <c r="E15" s="7">
        <v>14287</v>
      </c>
      <c r="F15" s="7">
        <v>9773</v>
      </c>
      <c r="G15" s="7">
        <v>6131</v>
      </c>
      <c r="H15" s="7">
        <v>4300</v>
      </c>
      <c r="I15" s="7">
        <v>3452</v>
      </c>
      <c r="J15" s="7">
        <v>2689</v>
      </c>
      <c r="K15" s="7">
        <v>2057</v>
      </c>
      <c r="L15" s="7">
        <v>1560</v>
      </c>
      <c r="M15" s="7">
        <v>1169.536</v>
      </c>
      <c r="N15" s="7">
        <v>983.681</v>
      </c>
      <c r="O15" s="7">
        <v>881.443</v>
      </c>
      <c r="P15" s="7">
        <v>848.197</v>
      </c>
      <c r="Q15" s="7">
        <v>997.574</v>
      </c>
      <c r="R15" s="7">
        <v>673.634</v>
      </c>
      <c r="S15" s="7">
        <v>195.629</v>
      </c>
      <c r="T15" s="7">
        <v>58.022</v>
      </c>
    </row>
    <row r="16" spans="1:20" ht="12.75">
      <c r="A16" s="40" t="s">
        <v>288</v>
      </c>
      <c r="B16" s="40"/>
      <c r="C16" s="12">
        <v>0.1871039</v>
      </c>
      <c r="D16" s="12">
        <v>0.17255410000000002</v>
      </c>
      <c r="E16" s="12">
        <v>0.1591508</v>
      </c>
      <c r="F16" s="12">
        <v>0.142771</v>
      </c>
      <c r="G16" s="12">
        <v>0.1285522</v>
      </c>
      <c r="H16" s="12">
        <v>0.12485210000000001</v>
      </c>
      <c r="I16" s="12">
        <v>0.1262131</v>
      </c>
      <c r="J16" s="12">
        <v>0.1261207</v>
      </c>
      <c r="K16" s="12">
        <v>0.1302399</v>
      </c>
      <c r="L16" s="12">
        <v>0.1306243</v>
      </c>
      <c r="M16" s="12">
        <v>0.1326867</v>
      </c>
      <c r="N16" s="12">
        <v>0.1474005</v>
      </c>
      <c r="O16" s="12">
        <v>0.16929490000000003</v>
      </c>
      <c r="P16" s="12">
        <v>0.1944099</v>
      </c>
      <c r="Q16" s="12">
        <v>0.2636685</v>
      </c>
      <c r="R16" s="12">
        <v>0.3133917</v>
      </c>
      <c r="S16" s="12">
        <v>0.24397210000000003</v>
      </c>
      <c r="T16" s="12">
        <v>0.30818639999999997</v>
      </c>
    </row>
    <row r="17" spans="1:20" ht="12.75">
      <c r="A17" s="39" t="s">
        <v>208</v>
      </c>
      <c r="B17" s="39"/>
      <c r="C17" s="7">
        <v>5026</v>
      </c>
      <c r="D17" s="7">
        <v>4068</v>
      </c>
      <c r="E17" s="7">
        <v>2795</v>
      </c>
      <c r="F17" s="7">
        <v>2082</v>
      </c>
      <c r="G17" s="7">
        <v>2193</v>
      </c>
      <c r="H17" s="7">
        <v>1627</v>
      </c>
      <c r="I17" s="7">
        <v>1312</v>
      </c>
      <c r="J17" s="7">
        <v>1008</v>
      </c>
      <c r="K17" s="7">
        <v>660</v>
      </c>
      <c r="L17" s="7">
        <v>641</v>
      </c>
      <c r="M17" s="7">
        <v>538.821</v>
      </c>
      <c r="N17" s="7">
        <v>244.007</v>
      </c>
      <c r="O17" s="7">
        <v>84.913</v>
      </c>
      <c r="P17" s="7">
        <v>-121.453</v>
      </c>
      <c r="Q17" s="7">
        <v>-569.524</v>
      </c>
      <c r="R17" s="7">
        <v>-307.133</v>
      </c>
      <c r="S17" s="7">
        <v>-88.215</v>
      </c>
      <c r="T17" s="7">
        <v>-23.923</v>
      </c>
    </row>
    <row r="18" spans="1:20" ht="12.75">
      <c r="A18" s="40" t="s">
        <v>243</v>
      </c>
      <c r="B18" s="40"/>
      <c r="C18" s="12">
        <v>0.05647952532925788</v>
      </c>
      <c r="D18" s="12">
        <v>0.05463923064524794</v>
      </c>
      <c r="E18" s="12">
        <v>0.04574992224968491</v>
      </c>
      <c r="F18" s="12">
        <v>0.04330553071115086</v>
      </c>
      <c r="G18" s="12">
        <v>0.06411530815109344</v>
      </c>
      <c r="H18" s="12">
        <v>0.06638377738789833</v>
      </c>
      <c r="I18" s="12">
        <v>0.06845455494104143</v>
      </c>
      <c r="J18" s="12">
        <v>0.0679474216380182</v>
      </c>
      <c r="K18" s="12">
        <v>0.06161889646158155</v>
      </c>
      <c r="L18" s="12">
        <v>0.07550058892815077</v>
      </c>
      <c r="M18" s="12">
        <v>0.07785166108857464</v>
      </c>
      <c r="N18" s="12">
        <v>0.04635656408164677</v>
      </c>
      <c r="O18" s="12">
        <v>0.02159023182680827</v>
      </c>
      <c r="P18" s="12">
        <v>-0.03889691147896528</v>
      </c>
      <c r="Q18" s="12">
        <v>-0.20620112433711577</v>
      </c>
      <c r="R18" s="12">
        <v>-0.18729460636074638</v>
      </c>
      <c r="S18" s="12">
        <v>-0.14461570239804852</v>
      </c>
      <c r="T18" s="12">
        <v>-0.1619066311130362</v>
      </c>
    </row>
    <row r="19" spans="1:20" ht="12.75">
      <c r="A19" s="39" t="s">
        <v>290</v>
      </c>
      <c r="B19" s="39"/>
      <c r="C19" s="7">
        <v>5105</v>
      </c>
      <c r="D19" s="7">
        <v>4166</v>
      </c>
      <c r="E19" s="7">
        <v>2835</v>
      </c>
      <c r="F19" s="7">
        <v>1945</v>
      </c>
      <c r="G19" s="7">
        <v>2063</v>
      </c>
      <c r="H19" s="7">
        <v>1561</v>
      </c>
      <c r="I19" s="7">
        <v>1182</v>
      </c>
      <c r="J19" s="7">
        <v>926</v>
      </c>
      <c r="K19" s="7">
        <v>594</v>
      </c>
      <c r="L19" s="7">
        <v>593</v>
      </c>
      <c r="M19" s="7">
        <v>511.102</v>
      </c>
      <c r="N19" s="7">
        <v>349.045</v>
      </c>
      <c r="O19" s="7">
        <v>193.449</v>
      </c>
      <c r="P19" s="7">
        <v>35.07</v>
      </c>
      <c r="Q19" s="7">
        <v>-257.337</v>
      </c>
      <c r="R19" s="7">
        <v>-346.183</v>
      </c>
      <c r="S19" s="7">
        <v>-52.096</v>
      </c>
      <c r="T19" s="9" t="s">
        <v>40</v>
      </c>
    </row>
    <row r="20" spans="1:20" ht="12.75">
      <c r="A20" s="40" t="s">
        <v>291</v>
      </c>
      <c r="B20" s="40"/>
      <c r="C20" s="12">
        <v>0.05736728547669349</v>
      </c>
      <c r="D20" s="12">
        <v>0.055955514962660505</v>
      </c>
      <c r="E20" s="12">
        <v>0.046404661745208124</v>
      </c>
      <c r="F20" s="12">
        <v>0.04045593527050357</v>
      </c>
      <c r="G20" s="12">
        <v>0.06031458308969711</v>
      </c>
      <c r="H20" s="12">
        <v>0.0636908890611612</v>
      </c>
      <c r="I20" s="12">
        <v>0.061671710320358966</v>
      </c>
      <c r="J20" s="12">
        <v>0.06241995281429053</v>
      </c>
      <c r="K20" s="12">
        <v>0.0554570068154234</v>
      </c>
      <c r="L20" s="12">
        <v>0.06984687868080094</v>
      </c>
      <c r="M20" s="12">
        <v>0.07384667577116087</v>
      </c>
      <c r="N20" s="12">
        <v>0.06631173249078262</v>
      </c>
      <c r="O20" s="12">
        <v>0.0491869178649233</v>
      </c>
      <c r="P20" s="12">
        <v>0.011231626106949293</v>
      </c>
      <c r="Q20" s="12">
        <v>-0.09317110206688456</v>
      </c>
      <c r="R20" s="12">
        <v>-0.2111079197409014</v>
      </c>
      <c r="S20" s="12">
        <v>-0.08540383871369649</v>
      </c>
      <c r="T20" s="8" t="s">
        <v>40</v>
      </c>
    </row>
    <row r="21" spans="1:20" ht="12.75">
      <c r="A21" s="39" t="s">
        <v>209</v>
      </c>
      <c r="B21" s="39"/>
      <c r="C21" s="7">
        <v>99</v>
      </c>
      <c r="D21" s="7">
        <v>647</v>
      </c>
      <c r="E21" s="7">
        <v>636</v>
      </c>
      <c r="F21" s="7">
        <v>999</v>
      </c>
      <c r="G21" s="7">
        <v>1536</v>
      </c>
      <c r="H21" s="7">
        <v>1195</v>
      </c>
      <c r="I21" s="7">
        <v>972</v>
      </c>
      <c r="J21" s="7">
        <v>737</v>
      </c>
      <c r="K21" s="7">
        <v>455</v>
      </c>
      <c r="L21" s="7">
        <v>520</v>
      </c>
      <c r="M21" s="7">
        <v>463.097</v>
      </c>
      <c r="N21" s="7">
        <v>165.697</v>
      </c>
      <c r="O21" s="7">
        <v>-2.839</v>
      </c>
      <c r="P21" s="7">
        <v>-387.195</v>
      </c>
      <c r="Q21" s="7">
        <v>-975.756</v>
      </c>
      <c r="R21" s="7">
        <v>-558.633</v>
      </c>
      <c r="S21" s="7">
        <v>-97.907</v>
      </c>
      <c r="T21" s="7">
        <v>-27.311</v>
      </c>
    </row>
    <row r="22" spans="1:20" ht="12.75">
      <c r="A22" s="40" t="s">
        <v>245</v>
      </c>
      <c r="B22" s="40"/>
      <c r="C22" s="12">
        <v>0.0011125095518496875</v>
      </c>
      <c r="D22" s="12">
        <v>0.008690162789448235</v>
      </c>
      <c r="E22" s="12">
        <v>0.010410357978819177</v>
      </c>
      <c r="F22" s="12">
        <v>0.020779166753333196</v>
      </c>
      <c r="G22" s="12">
        <v>0.04490702841772892</v>
      </c>
      <c r="H22" s="12">
        <v>0.04875759924925538</v>
      </c>
      <c r="I22" s="12">
        <v>0.050714807471564226</v>
      </c>
      <c r="J22" s="12">
        <v>0.049679811257162115</v>
      </c>
      <c r="K22" s="12">
        <v>0.042479693772756975</v>
      </c>
      <c r="L22" s="12">
        <v>0.061248527679623084</v>
      </c>
      <c r="M22" s="12">
        <v>0.06691066364365095</v>
      </c>
      <c r="N22" s="12">
        <v>0.03147919362410351</v>
      </c>
      <c r="O22" s="12">
        <v>-0.0007218525803623552</v>
      </c>
      <c r="P22" s="12">
        <v>-0.12400426206102741</v>
      </c>
      <c r="Q22" s="12">
        <v>-0.3532809579204506</v>
      </c>
      <c r="R22" s="12">
        <v>-0.3406633212162901</v>
      </c>
      <c r="S22" s="12">
        <v>-0.16050433117594215</v>
      </c>
      <c r="T22" s="12">
        <v>-0.18483601564720692</v>
      </c>
    </row>
    <row r="23" spans="1:20" ht="12.75">
      <c r="A23" s="39" t="s">
        <v>292</v>
      </c>
      <c r="B23" s="39"/>
      <c r="C23" s="7">
        <v>178</v>
      </c>
      <c r="D23" s="7">
        <v>745</v>
      </c>
      <c r="E23" s="7">
        <v>676</v>
      </c>
      <c r="F23" s="7">
        <v>862</v>
      </c>
      <c r="G23" s="7">
        <v>1406</v>
      </c>
      <c r="H23" s="7">
        <v>1129</v>
      </c>
      <c r="I23" s="7">
        <v>842</v>
      </c>
      <c r="J23" s="7">
        <v>655</v>
      </c>
      <c r="K23" s="7">
        <v>389</v>
      </c>
      <c r="L23" s="7">
        <v>472</v>
      </c>
      <c r="M23" s="7">
        <v>435.378</v>
      </c>
      <c r="N23" s="7">
        <v>270.735</v>
      </c>
      <c r="O23" s="7">
        <v>105.697</v>
      </c>
      <c r="P23" s="7">
        <v>-230.672</v>
      </c>
      <c r="Q23" s="7">
        <v>-663.569</v>
      </c>
      <c r="R23" s="7">
        <v>-597.683</v>
      </c>
      <c r="S23" s="7">
        <v>-61.788</v>
      </c>
      <c r="T23" s="7">
        <v>-29.209</v>
      </c>
    </row>
    <row r="24" spans="1:20" ht="12.75">
      <c r="A24" s="40" t="s">
        <v>293</v>
      </c>
      <c r="B24" s="40"/>
      <c r="C24" s="12">
        <v>0.002000269699285297</v>
      </c>
      <c r="D24" s="12">
        <v>0.010006447106860796</v>
      </c>
      <c r="E24" s="12">
        <v>0.011065097474342396</v>
      </c>
      <c r="F24" s="12">
        <v>0.0179295713126859</v>
      </c>
      <c r="G24" s="12">
        <v>0.04110630335633259</v>
      </c>
      <c r="H24" s="12">
        <v>0.04606471092251826</v>
      </c>
      <c r="I24" s="12">
        <v>0.04393196285088177</v>
      </c>
      <c r="J24" s="12">
        <v>0.044152342433434445</v>
      </c>
      <c r="K24" s="12">
        <v>0.036317804126598824</v>
      </c>
      <c r="L24" s="12">
        <v>0.055594817432273264</v>
      </c>
      <c r="M24" s="12">
        <v>0.06290567832623718</v>
      </c>
      <c r="N24" s="12">
        <v>0.05143436203323936</v>
      </c>
      <c r="O24" s="12">
        <v>0.02687483345775268</v>
      </c>
      <c r="P24" s="12">
        <v>-0.07387572447511284</v>
      </c>
      <c r="Q24" s="12">
        <v>-0.24025093565021943</v>
      </c>
      <c r="R24" s="12">
        <v>-0.36447663459644514</v>
      </c>
      <c r="S24" s="12">
        <v>-0.10129246749159011</v>
      </c>
      <c r="T24" s="12">
        <v>-0.1976813438189472</v>
      </c>
    </row>
    <row r="25" spans="1:20" ht="12.75">
      <c r="A25" s="39" t="s">
        <v>137</v>
      </c>
      <c r="B25" s="39"/>
      <c r="C25" s="7">
        <v>-111</v>
      </c>
      <c r="D25" s="7">
        <v>506</v>
      </c>
      <c r="E25" s="7">
        <v>544</v>
      </c>
      <c r="F25" s="7">
        <v>934</v>
      </c>
      <c r="G25" s="7">
        <v>1497</v>
      </c>
      <c r="H25" s="7">
        <v>1161</v>
      </c>
      <c r="I25" s="7">
        <v>901</v>
      </c>
      <c r="J25" s="7">
        <v>660</v>
      </c>
      <c r="K25" s="7">
        <v>377</v>
      </c>
      <c r="L25" s="7">
        <v>428</v>
      </c>
      <c r="M25" s="7">
        <v>355.87</v>
      </c>
      <c r="N25" s="7">
        <v>35.718</v>
      </c>
      <c r="O25" s="7">
        <v>-145.764</v>
      </c>
      <c r="P25" s="7">
        <v>-526.427</v>
      </c>
      <c r="Q25" s="7">
        <v>-1106.677</v>
      </c>
      <c r="R25" s="7">
        <v>-643.199</v>
      </c>
      <c r="S25" s="7">
        <v>-124.546</v>
      </c>
      <c r="T25" s="7">
        <v>-27.59</v>
      </c>
    </row>
    <row r="26" spans="1:20" ht="12.75">
      <c r="A26" s="40" t="s">
        <v>294</v>
      </c>
      <c r="B26" s="40"/>
      <c r="C26" s="12">
        <v>-0.0012474</v>
      </c>
      <c r="D26" s="12">
        <v>0.0067963</v>
      </c>
      <c r="E26" s="12">
        <v>0.0089045</v>
      </c>
      <c r="F26" s="12">
        <v>0.0194272</v>
      </c>
      <c r="G26" s="12">
        <v>0.0437668</v>
      </c>
      <c r="H26" s="12">
        <v>0.04737040000000001</v>
      </c>
      <c r="I26" s="12">
        <v>0.047010300000000005</v>
      </c>
      <c r="J26" s="12">
        <v>0.044489400000000005</v>
      </c>
      <c r="K26" s="12">
        <v>0.0351975</v>
      </c>
      <c r="L26" s="12">
        <v>0.0504122</v>
      </c>
      <c r="M26" s="12">
        <v>0.0514179</v>
      </c>
      <c r="N26" s="12">
        <v>0.0067857</v>
      </c>
      <c r="O26" s="12">
        <v>-0.0370624</v>
      </c>
      <c r="P26" s="12">
        <v>-0.1685951</v>
      </c>
      <c r="Q26" s="12">
        <v>-0.400682</v>
      </c>
      <c r="R26" s="12">
        <v>-0.392233</v>
      </c>
      <c r="S26" s="12">
        <v>-0.2041751</v>
      </c>
      <c r="T26" s="12">
        <v>-0.18672419999999998</v>
      </c>
    </row>
    <row r="27" spans="1:20" ht="12.75">
      <c r="A27" s="39" t="s">
        <v>151</v>
      </c>
      <c r="B27" s="39"/>
      <c r="C27" s="7">
        <v>-241</v>
      </c>
      <c r="D27" s="7">
        <v>274</v>
      </c>
      <c r="E27" s="7">
        <v>-39</v>
      </c>
      <c r="F27" s="7">
        <v>631</v>
      </c>
      <c r="G27" s="7">
        <v>1152</v>
      </c>
      <c r="H27" s="7">
        <v>902</v>
      </c>
      <c r="I27" s="7">
        <v>645</v>
      </c>
      <c r="J27" s="7">
        <v>476</v>
      </c>
      <c r="K27" s="7">
        <v>190</v>
      </c>
      <c r="L27" s="7">
        <v>333</v>
      </c>
      <c r="M27" s="7">
        <v>588.451</v>
      </c>
      <c r="N27" s="7">
        <v>35.282</v>
      </c>
      <c r="O27" s="7">
        <v>-149.933</v>
      </c>
      <c r="P27" s="7">
        <v>-556.754</v>
      </c>
      <c r="Q27" s="7">
        <v>-1411.273</v>
      </c>
      <c r="R27" s="7">
        <v>-719.968</v>
      </c>
      <c r="S27" s="7">
        <v>-124.546</v>
      </c>
      <c r="T27" s="7">
        <v>-27.59</v>
      </c>
    </row>
    <row r="28" spans="1:20" ht="12.75">
      <c r="A28" s="40" t="s">
        <v>249</v>
      </c>
      <c r="B28" s="40"/>
      <c r="C28" s="12">
        <v>-0.0027082</v>
      </c>
      <c r="D28" s="12">
        <v>0.0036802000000000002</v>
      </c>
      <c r="E28" s="12">
        <v>-0.0006383999999999999</v>
      </c>
      <c r="F28" s="12">
        <v>0.0131248</v>
      </c>
      <c r="G28" s="12">
        <v>0.0336803</v>
      </c>
      <c r="H28" s="12">
        <v>0.036802800000000004</v>
      </c>
      <c r="I28" s="12">
        <v>0.033653300000000004</v>
      </c>
      <c r="J28" s="12">
        <v>0.0320863</v>
      </c>
      <c r="K28" s="12">
        <v>0.0177388</v>
      </c>
      <c r="L28" s="12">
        <v>0.042285</v>
      </c>
      <c r="M28" s="12">
        <v>0.0850225</v>
      </c>
      <c r="N28" s="12">
        <v>0.0067029</v>
      </c>
      <c r="O28" s="12">
        <v>-0.0379187</v>
      </c>
      <c r="P28" s="12">
        <v>-0.1816779</v>
      </c>
      <c r="Q28" s="12">
        <v>-0.5109637</v>
      </c>
      <c r="R28" s="12">
        <v>-0.439048</v>
      </c>
      <c r="S28" s="12">
        <v>-0.2041751</v>
      </c>
      <c r="T28" s="12">
        <v>-0.18672419999999998</v>
      </c>
    </row>
    <row r="29" spans="1:20" ht="12.75">
      <c r="A29" s="39" t="s">
        <v>153</v>
      </c>
      <c r="B29" s="39"/>
      <c r="C29" s="7">
        <v>-0.52165</v>
      </c>
      <c r="D29" s="7">
        <v>0.58925</v>
      </c>
      <c r="E29" s="7">
        <v>-0.09</v>
      </c>
      <c r="F29" s="7">
        <v>1.37</v>
      </c>
      <c r="G29" s="7">
        <v>2.53</v>
      </c>
      <c r="H29" s="7">
        <v>2.04</v>
      </c>
      <c r="I29" s="7">
        <v>1.49</v>
      </c>
      <c r="J29" s="7">
        <v>1.12</v>
      </c>
      <c r="K29" s="7">
        <v>0.45</v>
      </c>
      <c r="L29" s="7">
        <v>0.78</v>
      </c>
      <c r="M29" s="7">
        <v>1.39</v>
      </c>
      <c r="N29" s="7">
        <v>0.08</v>
      </c>
      <c r="O29" s="7">
        <v>-0.4</v>
      </c>
      <c r="P29" s="7">
        <v>-1.53</v>
      </c>
      <c r="Q29" s="7">
        <v>-4.02</v>
      </c>
      <c r="R29" s="7">
        <v>-2.2</v>
      </c>
      <c r="S29" s="7">
        <v>-0.42</v>
      </c>
      <c r="T29" s="7">
        <v>-0.10583</v>
      </c>
    </row>
    <row r="30" spans="1:20" ht="12.75">
      <c r="A30" s="40" t="s">
        <v>287</v>
      </c>
      <c r="B30" s="40"/>
      <c r="C30" s="12">
        <v>-1.885277895630038</v>
      </c>
      <c r="D30" s="12">
        <v>-7.547222222222223</v>
      </c>
      <c r="E30" s="12">
        <v>-1.0656934306569343</v>
      </c>
      <c r="F30" s="12">
        <v>-0.4584980237154149</v>
      </c>
      <c r="G30" s="12">
        <v>0.24019607843137236</v>
      </c>
      <c r="H30" s="12">
        <v>0.3691275167785235</v>
      </c>
      <c r="I30" s="12">
        <v>0.3303571428571428</v>
      </c>
      <c r="J30" s="12">
        <v>1.488888888888889</v>
      </c>
      <c r="K30" s="12">
        <v>-0.42307692307692313</v>
      </c>
      <c r="L30" s="12">
        <v>-0.4388489208633093</v>
      </c>
      <c r="M30" s="12">
        <v>16.375</v>
      </c>
      <c r="N30" s="12">
        <v>-1.2</v>
      </c>
      <c r="O30" s="12">
        <v>-0.738562091503268</v>
      </c>
      <c r="P30" s="12">
        <v>-0.6194029850746268</v>
      </c>
      <c r="Q30" s="12">
        <v>0.8272727272727269</v>
      </c>
      <c r="R30" s="12">
        <v>4.238095238095239</v>
      </c>
      <c r="S30" s="12">
        <v>2.968628933194746</v>
      </c>
      <c r="T30" s="8" t="s">
        <v>40</v>
      </c>
    </row>
    <row r="31" spans="1:20" ht="12.75">
      <c r="A31" s="39" t="s">
        <v>154</v>
      </c>
      <c r="B31" s="39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2.75">
      <c r="A32" s="38" t="s">
        <v>295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ht="12.75">
      <c r="A33" s="40" t="s">
        <v>74</v>
      </c>
      <c r="B33" s="40"/>
      <c r="C33" s="6">
        <v>54505</v>
      </c>
      <c r="D33" s="6">
        <v>40159</v>
      </c>
      <c r="E33" s="6">
        <v>32555</v>
      </c>
      <c r="F33" s="6">
        <v>25250</v>
      </c>
      <c r="G33" s="6">
        <v>18775</v>
      </c>
      <c r="H33" s="6">
        <v>13795</v>
      </c>
      <c r="I33" s="6">
        <v>8169</v>
      </c>
      <c r="J33" s="6">
        <v>6225</v>
      </c>
      <c r="K33" s="6">
        <v>4164</v>
      </c>
      <c r="L33" s="6">
        <v>3473</v>
      </c>
      <c r="M33" s="6">
        <v>2966.751</v>
      </c>
      <c r="N33" s="6">
        <v>2162.033</v>
      </c>
      <c r="O33" s="6">
        <v>1990.449</v>
      </c>
      <c r="P33" s="6">
        <v>1637.547</v>
      </c>
      <c r="Q33" s="6">
        <v>2135.169</v>
      </c>
      <c r="R33" s="6">
        <v>2472.722</v>
      </c>
      <c r="S33" s="6">
        <v>649.559</v>
      </c>
      <c r="T33" s="6">
        <v>149.006</v>
      </c>
    </row>
    <row r="34" spans="1:20" ht="12.75">
      <c r="A34" s="39" t="s">
        <v>36</v>
      </c>
      <c r="B34" s="39"/>
      <c r="C34" s="7">
        <v>17416</v>
      </c>
      <c r="D34" s="7">
        <v>12447</v>
      </c>
      <c r="E34" s="7">
        <v>11448</v>
      </c>
      <c r="F34" s="7">
        <v>9576</v>
      </c>
      <c r="G34" s="7">
        <v>8762</v>
      </c>
      <c r="H34" s="7">
        <v>6366</v>
      </c>
      <c r="I34" s="7">
        <v>3727</v>
      </c>
      <c r="J34" s="7">
        <v>3112</v>
      </c>
      <c r="K34" s="7">
        <v>2019</v>
      </c>
      <c r="L34" s="7">
        <v>2000</v>
      </c>
      <c r="M34" s="7">
        <v>1779.199</v>
      </c>
      <c r="N34" s="7">
        <v>1394.823</v>
      </c>
      <c r="O34" s="7">
        <v>1300.969</v>
      </c>
      <c r="P34" s="7">
        <v>996.585</v>
      </c>
      <c r="Q34" s="7">
        <v>1100.522</v>
      </c>
      <c r="R34" s="7">
        <v>706.188</v>
      </c>
      <c r="S34" s="7">
        <v>373.445</v>
      </c>
      <c r="T34" s="7">
        <v>125.066</v>
      </c>
    </row>
    <row r="35" spans="1:20" ht="12.75">
      <c r="A35" s="40" t="s">
        <v>296</v>
      </c>
      <c r="B35" s="40"/>
      <c r="C35" s="12">
        <v>0.31953031831942025</v>
      </c>
      <c r="D35" s="12">
        <v>0.30994297666774573</v>
      </c>
      <c r="E35" s="12">
        <v>0.35165105206573494</v>
      </c>
      <c r="F35" s="12">
        <v>0.37924752475247525</v>
      </c>
      <c r="G35" s="12">
        <v>0.4666844207723036</v>
      </c>
      <c r="H35" s="12">
        <v>0.46147154766219645</v>
      </c>
      <c r="I35" s="12">
        <v>0.45623699351205776</v>
      </c>
      <c r="J35" s="12">
        <v>0.49991967871485943</v>
      </c>
      <c r="K35" s="12">
        <v>0.48487031700288186</v>
      </c>
      <c r="L35" s="12">
        <v>0.5758710048949035</v>
      </c>
      <c r="M35" s="12">
        <v>0.5997129519801291</v>
      </c>
      <c r="N35" s="12">
        <v>0.6451441768002616</v>
      </c>
      <c r="O35" s="12">
        <v>0.6536057944714987</v>
      </c>
      <c r="P35" s="12">
        <v>0.6085840589613611</v>
      </c>
      <c r="Q35" s="12">
        <v>0.5154261793797119</v>
      </c>
      <c r="R35" s="12">
        <v>0.2855913442756606</v>
      </c>
      <c r="S35" s="12">
        <v>0.5749208309021967</v>
      </c>
      <c r="T35" s="12">
        <v>0.8393353287787069</v>
      </c>
    </row>
    <row r="36" spans="1:20" ht="12.75">
      <c r="A36" s="39" t="s">
        <v>39</v>
      </c>
      <c r="B36" s="39"/>
      <c r="C36" s="7">
        <v>5612</v>
      </c>
      <c r="D36" s="7">
        <v>4767</v>
      </c>
      <c r="E36" s="7">
        <v>3817</v>
      </c>
      <c r="F36" s="7">
        <v>2571</v>
      </c>
      <c r="G36" s="7">
        <v>1587</v>
      </c>
      <c r="H36" s="7">
        <v>988</v>
      </c>
      <c r="I36" s="7">
        <v>827</v>
      </c>
      <c r="J36" s="7">
        <v>682</v>
      </c>
      <c r="K36" s="7">
        <v>382</v>
      </c>
      <c r="L36" s="7">
        <v>259</v>
      </c>
      <c r="M36" s="7">
        <v>187.1</v>
      </c>
      <c r="N36" s="7">
        <v>132.069</v>
      </c>
      <c r="O36" s="7">
        <v>109.6</v>
      </c>
      <c r="P36" s="7">
        <v>0</v>
      </c>
      <c r="Q36" s="9" t="s">
        <v>40</v>
      </c>
      <c r="R36" s="7">
        <v>0</v>
      </c>
      <c r="S36" s="7">
        <v>0</v>
      </c>
      <c r="T36" s="9" t="s">
        <v>40</v>
      </c>
    </row>
    <row r="37" spans="1:20" ht="12.75">
      <c r="A37" s="40" t="s">
        <v>296</v>
      </c>
      <c r="B37" s="40"/>
      <c r="C37" s="12">
        <v>0.102963030914595</v>
      </c>
      <c r="D37" s="12">
        <v>0.11870315495903783</v>
      </c>
      <c r="E37" s="12">
        <v>0.11724773460297958</v>
      </c>
      <c r="F37" s="12">
        <v>0.10182178217821782</v>
      </c>
      <c r="G37" s="12">
        <v>0.08452729693741677</v>
      </c>
      <c r="H37" s="12">
        <v>0.0716201522290685</v>
      </c>
      <c r="I37" s="12">
        <v>0.10123638144203696</v>
      </c>
      <c r="J37" s="12">
        <v>0.10955823293172691</v>
      </c>
      <c r="K37" s="12">
        <v>0.09173871277617675</v>
      </c>
      <c r="L37" s="12">
        <v>0.07457529513389001</v>
      </c>
      <c r="M37" s="12">
        <v>0.06306562296599884</v>
      </c>
      <c r="N37" s="12">
        <v>0.061085561598736</v>
      </c>
      <c r="O37" s="12">
        <v>0.05506295313268514</v>
      </c>
      <c r="P37" s="12">
        <v>0</v>
      </c>
      <c r="Q37" s="8" t="s">
        <v>40</v>
      </c>
      <c r="R37" s="12">
        <v>0</v>
      </c>
      <c r="S37" s="12">
        <v>0</v>
      </c>
      <c r="T37" s="8" t="s">
        <v>40</v>
      </c>
    </row>
    <row r="38" spans="1:20" ht="12.75">
      <c r="A38" s="39" t="s">
        <v>41</v>
      </c>
      <c r="B38" s="39"/>
      <c r="C38" s="7">
        <v>8299</v>
      </c>
      <c r="D38" s="7">
        <v>7411</v>
      </c>
      <c r="E38" s="7">
        <v>6031</v>
      </c>
      <c r="F38" s="7">
        <v>4992</v>
      </c>
      <c r="G38" s="7">
        <v>3202</v>
      </c>
      <c r="H38" s="7">
        <v>2171</v>
      </c>
      <c r="I38" s="7">
        <v>1399</v>
      </c>
      <c r="J38" s="7">
        <v>1200</v>
      </c>
      <c r="K38" s="7">
        <v>877</v>
      </c>
      <c r="L38" s="7">
        <v>566</v>
      </c>
      <c r="M38" s="7">
        <v>479.709</v>
      </c>
      <c r="N38" s="7">
        <v>293.917</v>
      </c>
      <c r="O38" s="7">
        <v>202.425</v>
      </c>
      <c r="P38" s="7">
        <v>143.722</v>
      </c>
      <c r="Q38" s="7">
        <v>174.563</v>
      </c>
      <c r="R38" s="7">
        <v>220.646</v>
      </c>
      <c r="S38" s="7">
        <v>29.501</v>
      </c>
      <c r="T38" s="7">
        <v>8.971</v>
      </c>
    </row>
    <row r="39" spans="1:20" ht="12.75">
      <c r="A39" s="40" t="s">
        <v>296</v>
      </c>
      <c r="B39" s="40"/>
      <c r="C39" s="12">
        <v>0.1522612604348225</v>
      </c>
      <c r="D39" s="12">
        <v>0.18454144774521278</v>
      </c>
      <c r="E39" s="12">
        <v>0.18525572108739058</v>
      </c>
      <c r="F39" s="12">
        <v>0.1977029702970297</v>
      </c>
      <c r="G39" s="12">
        <v>0.17054593874833554</v>
      </c>
      <c r="H39" s="12">
        <v>0.15737586081913738</v>
      </c>
      <c r="I39" s="12">
        <v>0.17125719182274451</v>
      </c>
      <c r="J39" s="12">
        <v>0.1927710843373494</v>
      </c>
      <c r="K39" s="12">
        <v>0.21061479346781942</v>
      </c>
      <c r="L39" s="12">
        <v>0.1629714943852577</v>
      </c>
      <c r="M39" s="12">
        <v>0.16169506642114556</v>
      </c>
      <c r="N39" s="12">
        <v>0.13594473349851738</v>
      </c>
      <c r="O39" s="12">
        <v>0.10169815956098348</v>
      </c>
      <c r="P39" s="12">
        <v>0.08776664120174871</v>
      </c>
      <c r="Q39" s="12">
        <v>0.08175605771721114</v>
      </c>
      <c r="R39" s="12">
        <v>0.08923202850947255</v>
      </c>
      <c r="S39" s="12">
        <v>0.045416967511804164</v>
      </c>
      <c r="T39" s="12">
        <v>0.06020562930351798</v>
      </c>
    </row>
    <row r="40" spans="1:20" ht="12.75">
      <c r="A40" s="39" t="s">
        <v>48</v>
      </c>
      <c r="B40" s="39"/>
      <c r="C40" s="7">
        <v>31327</v>
      </c>
      <c r="D40" s="7">
        <v>24625</v>
      </c>
      <c r="E40" s="7">
        <v>21296</v>
      </c>
      <c r="F40" s="7">
        <v>17490</v>
      </c>
      <c r="G40" s="7">
        <v>13747</v>
      </c>
      <c r="H40" s="7">
        <v>9797</v>
      </c>
      <c r="I40" s="7">
        <v>6157</v>
      </c>
      <c r="J40" s="7">
        <v>5164</v>
      </c>
      <c r="K40" s="7">
        <v>3373</v>
      </c>
      <c r="L40" s="7">
        <v>2929</v>
      </c>
      <c r="M40" s="7">
        <v>2539.396</v>
      </c>
      <c r="N40" s="7">
        <v>1820.809</v>
      </c>
      <c r="O40" s="7">
        <v>1615.676</v>
      </c>
      <c r="P40" s="7">
        <v>1207.92</v>
      </c>
      <c r="Q40" s="7">
        <v>1361.129</v>
      </c>
      <c r="R40" s="7">
        <v>1012.178</v>
      </c>
      <c r="S40" s="7">
        <v>424.254</v>
      </c>
      <c r="T40" s="7">
        <v>137.335</v>
      </c>
    </row>
    <row r="41" spans="1:20" ht="12.75">
      <c r="A41" s="40" t="s">
        <v>296</v>
      </c>
      <c r="B41" s="40"/>
      <c r="C41" s="12">
        <v>0.5747546096688377</v>
      </c>
      <c r="D41" s="12">
        <v>0.6131875793719963</v>
      </c>
      <c r="E41" s="12">
        <v>0.6541545077561051</v>
      </c>
      <c r="F41" s="12">
        <v>0.6926732673267326</v>
      </c>
      <c r="G41" s="12">
        <v>0.7321970705725699</v>
      </c>
      <c r="H41" s="12">
        <v>0.7101848495831823</v>
      </c>
      <c r="I41" s="12">
        <v>0.7537030236259028</v>
      </c>
      <c r="J41" s="12">
        <v>0.8295582329317269</v>
      </c>
      <c r="K41" s="12">
        <v>0.8100384245917387</v>
      </c>
      <c r="L41" s="12">
        <v>0.8433630866685863</v>
      </c>
      <c r="M41" s="12">
        <v>0.8559518476609598</v>
      </c>
      <c r="N41" s="12">
        <v>0.8421744718975149</v>
      </c>
      <c r="O41" s="12">
        <v>0.8117143418394543</v>
      </c>
      <c r="P41" s="12">
        <v>0.7376398967480018</v>
      </c>
      <c r="Q41" s="12">
        <v>0.6374806865405034</v>
      </c>
      <c r="R41" s="12">
        <v>0.4093375640286292</v>
      </c>
      <c r="S41" s="12">
        <v>0.6531415929884737</v>
      </c>
      <c r="T41" s="12">
        <v>0.9216742949948324</v>
      </c>
    </row>
    <row r="42" spans="1:20" ht="12.75">
      <c r="A42" s="39" t="s">
        <v>52</v>
      </c>
      <c r="B42" s="39"/>
      <c r="C42" s="7">
        <v>16967</v>
      </c>
      <c r="D42" s="7">
        <v>10949</v>
      </c>
      <c r="E42" s="7">
        <v>7060</v>
      </c>
      <c r="F42" s="7">
        <v>4417</v>
      </c>
      <c r="G42" s="7">
        <v>2414</v>
      </c>
      <c r="H42" s="7">
        <v>1290</v>
      </c>
      <c r="I42" s="7">
        <v>854</v>
      </c>
      <c r="J42" s="7">
        <v>543</v>
      </c>
      <c r="K42" s="7">
        <v>457</v>
      </c>
      <c r="L42" s="7">
        <v>348</v>
      </c>
      <c r="M42" s="7">
        <v>246.156</v>
      </c>
      <c r="N42" s="7">
        <v>224.285</v>
      </c>
      <c r="O42" s="7">
        <v>239.398</v>
      </c>
      <c r="P42" s="7">
        <v>271.751</v>
      </c>
      <c r="Q42" s="7">
        <v>366.416</v>
      </c>
      <c r="R42" s="7">
        <v>317.613</v>
      </c>
      <c r="S42" s="7">
        <v>29.791</v>
      </c>
      <c r="T42" s="7">
        <v>9.265</v>
      </c>
    </row>
    <row r="43" spans="1:20" ht="12.75">
      <c r="A43" s="40" t="s">
        <v>296</v>
      </c>
      <c r="B43" s="40"/>
      <c r="C43" s="12">
        <v>0.3112925419686267</v>
      </c>
      <c r="D43" s="12">
        <v>0.272641251027167</v>
      </c>
      <c r="E43" s="12">
        <v>0.21686376900629703</v>
      </c>
      <c r="F43" s="12">
        <v>0.17493069306930692</v>
      </c>
      <c r="G43" s="12">
        <v>0.1285752330226365</v>
      </c>
      <c r="H43" s="12">
        <v>0.09351214208046393</v>
      </c>
      <c r="I43" s="12">
        <v>0.10454155955441302</v>
      </c>
      <c r="J43" s="12">
        <v>0.0872289156626506</v>
      </c>
      <c r="K43" s="12">
        <v>0.10975024015369837</v>
      </c>
      <c r="L43" s="12">
        <v>0.10020155485171321</v>
      </c>
      <c r="M43" s="12">
        <v>0.08297157395413367</v>
      </c>
      <c r="N43" s="12">
        <v>0.10373800954934545</v>
      </c>
      <c r="O43" s="12">
        <v>0.12027336545673865</v>
      </c>
      <c r="P43" s="12">
        <v>0.16595004601394647</v>
      </c>
      <c r="Q43" s="12">
        <v>0.17160983509970404</v>
      </c>
      <c r="R43" s="12">
        <v>0.1284467077172444</v>
      </c>
      <c r="S43" s="12">
        <v>0.04586342426169139</v>
      </c>
      <c r="T43" s="12">
        <v>0.06217870421325316</v>
      </c>
    </row>
    <row r="44" spans="1:20" ht="12.75">
      <c r="A44" s="39" t="s">
        <v>70</v>
      </c>
      <c r="B44" s="39"/>
      <c r="C44" s="7">
        <v>6211</v>
      </c>
      <c r="D44" s="7">
        <v>4585</v>
      </c>
      <c r="E44" s="7">
        <v>4199</v>
      </c>
      <c r="F44" s="7">
        <v>3077</v>
      </c>
      <c r="G44" s="7">
        <v>2335</v>
      </c>
      <c r="H44" s="7">
        <v>2617</v>
      </c>
      <c r="I44" s="7">
        <v>1068</v>
      </c>
      <c r="J44" s="7">
        <v>304</v>
      </c>
      <c r="K44" s="7">
        <v>229</v>
      </c>
      <c r="L44" s="7">
        <v>188</v>
      </c>
      <c r="M44" s="7">
        <v>166.181</v>
      </c>
      <c r="N44" s="7">
        <v>102.108</v>
      </c>
      <c r="O44" s="7">
        <v>119.933</v>
      </c>
      <c r="P44" s="7">
        <v>129.517</v>
      </c>
      <c r="Q44" s="7">
        <v>315.374</v>
      </c>
      <c r="R44" s="7">
        <v>770.298</v>
      </c>
      <c r="S44" s="7">
        <v>194.415</v>
      </c>
      <c r="T44" s="7">
        <v>2.406</v>
      </c>
    </row>
    <row r="45" spans="1:20" ht="12.75">
      <c r="A45" s="40" t="s">
        <v>296</v>
      </c>
      <c r="B45" s="40"/>
      <c r="C45" s="12">
        <v>0.11395284836253555</v>
      </c>
      <c r="D45" s="12">
        <v>0.11417116960083667</v>
      </c>
      <c r="E45" s="12">
        <v>0.1289817232375979</v>
      </c>
      <c r="F45" s="12">
        <v>0.12186138613861386</v>
      </c>
      <c r="G45" s="12">
        <v>0.12436750998668442</v>
      </c>
      <c r="H45" s="12">
        <v>0.1897064153678869</v>
      </c>
      <c r="I45" s="12">
        <v>0.13073815644509731</v>
      </c>
      <c r="J45" s="12">
        <v>0.048835341365461846</v>
      </c>
      <c r="K45" s="12">
        <v>0.05499519692603266</v>
      </c>
      <c r="L45" s="12">
        <v>0.05413187446012093</v>
      </c>
      <c r="M45" s="12">
        <v>0.056014475094134965</v>
      </c>
      <c r="N45" s="12">
        <v>0.04722777126898618</v>
      </c>
      <c r="O45" s="12">
        <v>0.06025424414290444</v>
      </c>
      <c r="P45" s="12">
        <v>0.07909208102118595</v>
      </c>
      <c r="Q45" s="12">
        <v>0.14770446742154836</v>
      </c>
      <c r="R45" s="12">
        <v>0.3115182377962424</v>
      </c>
      <c r="S45" s="12">
        <v>0.29930306561836567</v>
      </c>
      <c r="T45" s="12">
        <v>0.01614700079191442</v>
      </c>
    </row>
    <row r="46" spans="1:20" ht="12.75">
      <c r="A46" s="39" t="s">
        <v>76</v>
      </c>
      <c r="B46" s="39"/>
      <c r="C46" s="7">
        <v>16459</v>
      </c>
      <c r="D46" s="7">
        <v>15133</v>
      </c>
      <c r="E46" s="7">
        <v>13318</v>
      </c>
      <c r="F46" s="7">
        <v>11145</v>
      </c>
      <c r="G46" s="7">
        <v>8051</v>
      </c>
      <c r="H46" s="7">
        <v>5605</v>
      </c>
      <c r="I46" s="7">
        <v>3594</v>
      </c>
      <c r="J46" s="7">
        <v>2795</v>
      </c>
      <c r="K46" s="7">
        <v>1816</v>
      </c>
      <c r="L46" s="7">
        <v>1366</v>
      </c>
      <c r="M46" s="7">
        <v>1141.733</v>
      </c>
      <c r="N46" s="7">
        <v>819.811</v>
      </c>
      <c r="O46" s="7">
        <v>618.128</v>
      </c>
      <c r="P46" s="7">
        <v>444.748</v>
      </c>
      <c r="Q46" s="7">
        <v>485.383</v>
      </c>
      <c r="R46" s="7">
        <v>463.026</v>
      </c>
      <c r="S46" s="7">
        <v>113.273</v>
      </c>
      <c r="T46" s="7">
        <v>32.697</v>
      </c>
    </row>
    <row r="47" spans="1:20" ht="12.75">
      <c r="A47" s="40" t="s">
        <v>296</v>
      </c>
      <c r="B47" s="40"/>
      <c r="C47" s="12">
        <v>0.30197229611962206</v>
      </c>
      <c r="D47" s="12">
        <v>0.37682711222889015</v>
      </c>
      <c r="E47" s="12">
        <v>0.40909230532944246</v>
      </c>
      <c r="F47" s="12">
        <v>0.4413861386138614</v>
      </c>
      <c r="G47" s="12">
        <v>0.428814913448735</v>
      </c>
      <c r="H47" s="12">
        <v>0.4063066328379848</v>
      </c>
      <c r="I47" s="12">
        <v>0.43995593095850166</v>
      </c>
      <c r="J47" s="12">
        <v>0.44899598393574297</v>
      </c>
      <c r="K47" s="12">
        <v>0.43611911623439004</v>
      </c>
      <c r="L47" s="12">
        <v>0.3933198963432191</v>
      </c>
      <c r="M47" s="12">
        <v>0.3848428803091328</v>
      </c>
      <c r="N47" s="12">
        <v>0.37918523907821944</v>
      </c>
      <c r="O47" s="12">
        <v>0.3105470172810255</v>
      </c>
      <c r="P47" s="12">
        <v>0.2715940366902446</v>
      </c>
      <c r="Q47" s="12">
        <v>0.22732767289146666</v>
      </c>
      <c r="R47" s="12">
        <v>0.18725356105538754</v>
      </c>
      <c r="S47" s="12">
        <v>0.1743844669999184</v>
      </c>
      <c r="T47" s="12">
        <v>0.21943411674697663</v>
      </c>
    </row>
    <row r="48" spans="1:20" ht="12.75">
      <c r="A48" s="39" t="s">
        <v>77</v>
      </c>
      <c r="B48" s="39"/>
      <c r="C48" s="7">
        <v>1520</v>
      </c>
      <c r="D48" s="7">
        <v>753</v>
      </c>
      <c r="E48" s="9" t="s">
        <v>40</v>
      </c>
      <c r="F48" s="7">
        <v>524</v>
      </c>
      <c r="G48" s="7">
        <v>224</v>
      </c>
      <c r="H48" s="7">
        <v>141</v>
      </c>
      <c r="I48" s="7">
        <v>59</v>
      </c>
      <c r="J48" s="7">
        <v>17</v>
      </c>
      <c r="K48" s="7">
        <v>16</v>
      </c>
      <c r="L48" s="7">
        <v>3</v>
      </c>
      <c r="M48" s="7">
        <v>2.381</v>
      </c>
      <c r="N48" s="7">
        <v>4.216</v>
      </c>
      <c r="O48" s="7">
        <v>13.318</v>
      </c>
      <c r="P48" s="7">
        <v>14.992</v>
      </c>
      <c r="Q48" s="7">
        <v>16.577</v>
      </c>
      <c r="R48" s="7">
        <v>14.322</v>
      </c>
      <c r="S48" s="7">
        <v>0.684</v>
      </c>
      <c r="T48" s="7">
        <v>1.5</v>
      </c>
    </row>
    <row r="49" spans="1:20" ht="12.75">
      <c r="A49" s="40" t="s">
        <v>296</v>
      </c>
      <c r="B49" s="40"/>
      <c r="C49" s="12">
        <v>0.02788734978442345</v>
      </c>
      <c r="D49" s="12">
        <v>0.018750466894095968</v>
      </c>
      <c r="E49" s="8" t="s">
        <v>40</v>
      </c>
      <c r="F49" s="12">
        <v>0.020752475247524754</v>
      </c>
      <c r="G49" s="12">
        <v>0.01193075898801598</v>
      </c>
      <c r="H49" s="12">
        <v>0.01022109459949257</v>
      </c>
      <c r="I49" s="12">
        <v>0.007222426245562493</v>
      </c>
      <c r="J49" s="12">
        <v>0.0027309236947791163</v>
      </c>
      <c r="K49" s="12">
        <v>0.0038424591738712775</v>
      </c>
      <c r="L49" s="12">
        <v>0.0008638065073423554</v>
      </c>
      <c r="M49" s="12">
        <v>0.0008025614552754849</v>
      </c>
      <c r="N49" s="12">
        <v>0.0019500164891100183</v>
      </c>
      <c r="O49" s="12">
        <v>0.006690952644353108</v>
      </c>
      <c r="P49" s="12">
        <v>0.009155157073354231</v>
      </c>
      <c r="Q49" s="12">
        <v>0.007763788252826825</v>
      </c>
      <c r="R49" s="12">
        <v>0.00579199764470086</v>
      </c>
      <c r="S49" s="12">
        <v>0.001053022127320228</v>
      </c>
      <c r="T49" s="12">
        <v>0.010066708723138666</v>
      </c>
    </row>
    <row r="50" spans="1:20" ht="12.75">
      <c r="A50" s="39" t="s">
        <v>81</v>
      </c>
      <c r="B50" s="39"/>
      <c r="C50" s="7">
        <v>10110</v>
      </c>
      <c r="D50" s="7">
        <v>7094</v>
      </c>
      <c r="E50" s="7">
        <v>5684</v>
      </c>
      <c r="F50" s="7">
        <v>3227</v>
      </c>
      <c r="G50" s="7">
        <v>2097</v>
      </c>
      <c r="H50" s="7">
        <v>1618</v>
      </c>
      <c r="I50" s="7">
        <v>1093</v>
      </c>
      <c r="J50" s="7">
        <v>902</v>
      </c>
      <c r="K50" s="7">
        <v>700</v>
      </c>
      <c r="L50" s="7">
        <v>560</v>
      </c>
      <c r="M50" s="7">
        <v>476.286</v>
      </c>
      <c r="N50" s="7">
        <v>428.674</v>
      </c>
      <c r="O50" s="7">
        <v>434.512</v>
      </c>
      <c r="P50" s="7">
        <v>461.674</v>
      </c>
      <c r="Q50" s="7">
        <v>472.996</v>
      </c>
      <c r="R50" s="7">
        <v>261.587</v>
      </c>
      <c r="S50" s="7">
        <v>47.618</v>
      </c>
      <c r="T50" s="7">
        <v>9.621</v>
      </c>
    </row>
    <row r="51" spans="1:20" ht="12.75">
      <c r="A51" s="40" t="s">
        <v>296</v>
      </c>
      <c r="B51" s="40"/>
      <c r="C51" s="12">
        <v>0.1854875699477112</v>
      </c>
      <c r="D51" s="12">
        <v>0.17664782489603825</v>
      </c>
      <c r="E51" s="12">
        <v>0.17459683612348334</v>
      </c>
      <c r="F51" s="12">
        <v>0.1278019801980198</v>
      </c>
      <c r="G51" s="12">
        <v>0.11169107856191744</v>
      </c>
      <c r="H51" s="12">
        <v>0.11728887277999275</v>
      </c>
      <c r="I51" s="12">
        <v>0.1337985065491492</v>
      </c>
      <c r="J51" s="12">
        <v>0.1448995983935743</v>
      </c>
      <c r="K51" s="12">
        <v>0.16810758885686838</v>
      </c>
      <c r="L51" s="12">
        <v>0.161243881370573</v>
      </c>
      <c r="M51" s="12">
        <v>0.16054127899510273</v>
      </c>
      <c r="N51" s="12">
        <v>0.19827356936735008</v>
      </c>
      <c r="O51" s="12">
        <v>0.21829848441231098</v>
      </c>
      <c r="P51" s="12">
        <v>0.2819302285674854</v>
      </c>
      <c r="Q51" s="12">
        <v>0.2215262585771899</v>
      </c>
      <c r="R51" s="12">
        <v>0.10578908587378605</v>
      </c>
      <c r="S51" s="12">
        <v>0.07330819833148336</v>
      </c>
      <c r="T51" s="12">
        <v>0.0645678697502114</v>
      </c>
    </row>
    <row r="52" spans="1:20" ht="12.75">
      <c r="A52" s="39" t="s">
        <v>82</v>
      </c>
      <c r="B52" s="39"/>
      <c r="C52" s="7">
        <v>28089</v>
      </c>
      <c r="D52" s="7">
        <v>22980</v>
      </c>
      <c r="E52" s="7">
        <v>19002</v>
      </c>
      <c r="F52" s="7">
        <v>14896</v>
      </c>
      <c r="G52" s="7">
        <v>10372</v>
      </c>
      <c r="H52" s="7">
        <v>7364</v>
      </c>
      <c r="I52" s="7">
        <v>4746</v>
      </c>
      <c r="J52" s="7">
        <v>3714</v>
      </c>
      <c r="K52" s="7">
        <v>2532</v>
      </c>
      <c r="L52" s="7">
        <v>1929</v>
      </c>
      <c r="M52" s="7">
        <v>1620.4</v>
      </c>
      <c r="N52" s="7">
        <v>1252.701</v>
      </c>
      <c r="O52" s="7">
        <v>1065.958</v>
      </c>
      <c r="P52" s="7">
        <v>921.414</v>
      </c>
      <c r="Q52" s="7">
        <v>974.956</v>
      </c>
      <c r="R52" s="7">
        <v>738.935</v>
      </c>
      <c r="S52" s="7">
        <v>161.575</v>
      </c>
      <c r="T52" s="7">
        <v>43.818</v>
      </c>
    </row>
    <row r="53" spans="1:20" ht="12.75">
      <c r="A53" s="40" t="s">
        <v>296</v>
      </c>
      <c r="B53" s="40"/>
      <c r="C53" s="12">
        <v>0.5153472158517567</v>
      </c>
      <c r="D53" s="12">
        <v>0.5722254040190243</v>
      </c>
      <c r="E53" s="12">
        <v>0.5836891414529258</v>
      </c>
      <c r="F53" s="12">
        <v>0.5899405940594059</v>
      </c>
      <c r="G53" s="12">
        <v>0.5524367509986684</v>
      </c>
      <c r="H53" s="12">
        <v>0.5338166002174701</v>
      </c>
      <c r="I53" s="12">
        <v>0.5809768637532133</v>
      </c>
      <c r="J53" s="12">
        <v>0.5966265060240964</v>
      </c>
      <c r="K53" s="12">
        <v>0.6080691642651297</v>
      </c>
      <c r="L53" s="12">
        <v>0.5554275842211345</v>
      </c>
      <c r="M53" s="12">
        <v>0.546186720759511</v>
      </c>
      <c r="N53" s="12">
        <v>0.5794088249346795</v>
      </c>
      <c r="O53" s="12">
        <v>0.5355364543376896</v>
      </c>
      <c r="P53" s="12">
        <v>0.5626794223310843</v>
      </c>
      <c r="Q53" s="12">
        <v>0.4566177197214834</v>
      </c>
      <c r="R53" s="12">
        <v>0.2988346445738745</v>
      </c>
      <c r="S53" s="12">
        <v>0.248745687458722</v>
      </c>
      <c r="T53" s="12">
        <v>0.2940686952203267</v>
      </c>
    </row>
    <row r="54" spans="1:20" ht="12.75">
      <c r="A54" s="39" t="s">
        <v>83</v>
      </c>
      <c r="B54" s="39"/>
      <c r="C54" s="7">
        <v>12489</v>
      </c>
      <c r="D54" s="7">
        <v>5181</v>
      </c>
      <c r="E54" s="7">
        <v>3830</v>
      </c>
      <c r="F54" s="7">
        <v>1415</v>
      </c>
      <c r="G54" s="7">
        <v>641</v>
      </c>
      <c r="H54" s="7">
        <v>252</v>
      </c>
      <c r="I54" s="7">
        <v>533</v>
      </c>
      <c r="J54" s="7">
        <v>1344</v>
      </c>
      <c r="K54" s="7">
        <v>1267</v>
      </c>
      <c r="L54" s="7">
        <v>1516</v>
      </c>
      <c r="M54" s="7">
        <v>1847.397</v>
      </c>
      <c r="N54" s="7">
        <v>1925.373</v>
      </c>
      <c r="O54" s="7">
        <v>2233.532</v>
      </c>
      <c r="P54" s="7">
        <v>2135.493</v>
      </c>
      <c r="Q54" s="7">
        <v>2127.467</v>
      </c>
      <c r="R54" s="7">
        <v>1466.338</v>
      </c>
      <c r="S54" s="7">
        <v>348.14</v>
      </c>
      <c r="T54" s="7">
        <v>76.702</v>
      </c>
    </row>
    <row r="55" spans="1:20" ht="12.75">
      <c r="A55" s="40" t="s">
        <v>296</v>
      </c>
      <c r="B55" s="40"/>
      <c r="C55" s="12">
        <v>0.22913494174846344</v>
      </c>
      <c r="D55" s="12">
        <v>0.12901217659802286</v>
      </c>
      <c r="E55" s="12">
        <v>0.11764705882352941</v>
      </c>
      <c r="F55" s="12">
        <v>0.05603960396039604</v>
      </c>
      <c r="G55" s="12">
        <v>0.03414114513981358</v>
      </c>
      <c r="H55" s="12">
        <v>0.0182674882203697</v>
      </c>
      <c r="I55" s="12">
        <v>0.06524666421838658</v>
      </c>
      <c r="J55" s="12">
        <v>0.21590361445783132</v>
      </c>
      <c r="K55" s="12">
        <v>0.3042747358309318</v>
      </c>
      <c r="L55" s="12">
        <v>0.4365102217103369</v>
      </c>
      <c r="M55" s="12">
        <v>0.6227003884046892</v>
      </c>
      <c r="N55" s="12">
        <v>0.8905382110263812</v>
      </c>
      <c r="O55" s="12">
        <v>1.1221247065360629</v>
      </c>
      <c r="P55" s="12">
        <v>1.3040804325005633</v>
      </c>
      <c r="Q55" s="12">
        <v>0.9963927913902834</v>
      </c>
      <c r="R55" s="12">
        <v>0.5930056027325352</v>
      </c>
      <c r="S55" s="12">
        <v>0.5359636307094505</v>
      </c>
      <c r="T55" s="12">
        <v>0.5147577949881212</v>
      </c>
    </row>
    <row r="56" spans="1:20" ht="12.75">
      <c r="A56" s="39" t="s">
        <v>94</v>
      </c>
      <c r="B56" s="39"/>
      <c r="C56" s="7">
        <v>2165</v>
      </c>
      <c r="D56" s="7">
        <v>2252</v>
      </c>
      <c r="E56" s="7">
        <v>1531</v>
      </c>
      <c r="F56" s="7">
        <v>857</v>
      </c>
      <c r="G56" s="7">
        <v>643</v>
      </c>
      <c r="H56" s="7">
        <v>738</v>
      </c>
      <c r="I56" s="7">
        <v>219</v>
      </c>
      <c r="J56" s="7">
        <v>132</v>
      </c>
      <c r="K56" s="7">
        <v>58</v>
      </c>
      <c r="L56" s="7">
        <v>5</v>
      </c>
      <c r="M56" s="7">
        <v>7.922</v>
      </c>
      <c r="N56" s="7">
        <v>20.066</v>
      </c>
      <c r="O56" s="7">
        <v>43.773</v>
      </c>
      <c r="P56" s="7">
        <v>20.64</v>
      </c>
      <c r="Q56" s="7">
        <v>-0.003</v>
      </c>
      <c r="R56" s="7">
        <v>0</v>
      </c>
      <c r="S56" s="7">
        <v>0</v>
      </c>
      <c r="T56" s="7">
        <v>0</v>
      </c>
    </row>
    <row r="57" spans="1:20" ht="12.75">
      <c r="A57" s="40" t="s">
        <v>296</v>
      </c>
      <c r="B57" s="40"/>
      <c r="C57" s="12">
        <v>0.039721126502155764</v>
      </c>
      <c r="D57" s="12">
        <v>0.056077093553126324</v>
      </c>
      <c r="E57" s="12">
        <v>0.04702810628167716</v>
      </c>
      <c r="F57" s="12">
        <v>0.03394059405940594</v>
      </c>
      <c r="G57" s="12">
        <v>0.03424766977363515</v>
      </c>
      <c r="H57" s="12">
        <v>0.05349764407393983</v>
      </c>
      <c r="I57" s="12">
        <v>0.026808666911494677</v>
      </c>
      <c r="J57" s="12">
        <v>0.021204819277108433</v>
      </c>
      <c r="K57" s="12">
        <v>0.013928914505283382</v>
      </c>
      <c r="L57" s="12">
        <v>0.0014396775122372588</v>
      </c>
      <c r="M57" s="12">
        <v>0.0026702611712273797</v>
      </c>
      <c r="N57" s="12">
        <v>0.009281079428482358</v>
      </c>
      <c r="O57" s="12">
        <v>0.02199152050617725</v>
      </c>
      <c r="P57" s="12">
        <v>0.012604218382739549</v>
      </c>
      <c r="Q57" s="12">
        <v>-1.4050410061217637E-06</v>
      </c>
      <c r="R57" s="12">
        <v>0</v>
      </c>
      <c r="S57" s="12">
        <v>0</v>
      </c>
      <c r="T57" s="12">
        <v>0</v>
      </c>
    </row>
    <row r="58" spans="1:20" ht="12.75">
      <c r="A58" s="39" t="s">
        <v>95</v>
      </c>
      <c r="B58" s="39"/>
      <c r="C58" s="7">
        <v>43764</v>
      </c>
      <c r="D58" s="7">
        <v>30413</v>
      </c>
      <c r="E58" s="7">
        <v>24363</v>
      </c>
      <c r="F58" s="7">
        <v>17493</v>
      </c>
      <c r="G58" s="7">
        <v>11911</v>
      </c>
      <c r="H58" s="7">
        <v>8538</v>
      </c>
      <c r="I58" s="7">
        <v>5497</v>
      </c>
      <c r="J58" s="7">
        <v>5028</v>
      </c>
      <c r="K58" s="7">
        <v>3733</v>
      </c>
      <c r="L58" s="7">
        <v>3227</v>
      </c>
      <c r="M58" s="7">
        <v>3193.962</v>
      </c>
      <c r="N58" s="7">
        <v>3198.14</v>
      </c>
      <c r="O58" s="7">
        <v>3343.263</v>
      </c>
      <c r="P58" s="7">
        <v>3077.547</v>
      </c>
      <c r="Q58" s="7">
        <v>3102.42</v>
      </c>
      <c r="R58" s="7">
        <v>2205.273</v>
      </c>
      <c r="S58" s="7">
        <v>509.715</v>
      </c>
      <c r="T58" s="7">
        <v>120.52</v>
      </c>
    </row>
    <row r="59" spans="1:20" ht="12.75">
      <c r="A59" s="40" t="s">
        <v>296</v>
      </c>
      <c r="B59" s="40"/>
      <c r="C59" s="12">
        <v>0.8029355105036236</v>
      </c>
      <c r="D59" s="12">
        <v>0.7573146741701735</v>
      </c>
      <c r="E59" s="12">
        <v>0.7483643065581324</v>
      </c>
      <c r="F59" s="12">
        <v>0.6927920792079207</v>
      </c>
      <c r="G59" s="12">
        <v>0.6344074567243675</v>
      </c>
      <c r="H59" s="12">
        <v>0.6189198985139543</v>
      </c>
      <c r="I59" s="12">
        <v>0.6729097808789325</v>
      </c>
      <c r="J59" s="12">
        <v>0.807710843373494</v>
      </c>
      <c r="K59" s="12">
        <v>0.8964937560038425</v>
      </c>
      <c r="L59" s="12">
        <v>0.9291678663979268</v>
      </c>
      <c r="M59" s="12">
        <v>1.0765858004261226</v>
      </c>
      <c r="N59" s="12">
        <v>1.479228115389543</v>
      </c>
      <c r="O59" s="12">
        <v>1.67965268137993</v>
      </c>
      <c r="P59" s="12">
        <v>1.879364073214387</v>
      </c>
      <c r="Q59" s="12">
        <v>1.4530091060707606</v>
      </c>
      <c r="R59" s="12">
        <v>0.8918402473064097</v>
      </c>
      <c r="S59" s="12">
        <v>0.7847093181681726</v>
      </c>
      <c r="T59" s="12">
        <v>0.808826490208448</v>
      </c>
    </row>
    <row r="60" spans="1:20" ht="12.75">
      <c r="A60" s="39" t="s">
        <v>114</v>
      </c>
      <c r="B60" s="39"/>
      <c r="C60" s="7">
        <v>10741</v>
      </c>
      <c r="D60" s="7">
        <v>9746</v>
      </c>
      <c r="E60" s="7">
        <v>8192</v>
      </c>
      <c r="F60" s="7">
        <v>7757</v>
      </c>
      <c r="G60" s="7">
        <v>6864</v>
      </c>
      <c r="H60" s="7">
        <v>5257</v>
      </c>
      <c r="I60" s="7">
        <v>2672</v>
      </c>
      <c r="J60" s="7">
        <v>1197</v>
      </c>
      <c r="K60" s="7">
        <v>431</v>
      </c>
      <c r="L60" s="7">
        <v>246</v>
      </c>
      <c r="M60" s="7">
        <v>-227.211</v>
      </c>
      <c r="N60" s="7">
        <v>-1036.107</v>
      </c>
      <c r="O60" s="7">
        <v>-1352.814</v>
      </c>
      <c r="P60" s="7">
        <v>-1440</v>
      </c>
      <c r="Q60" s="7">
        <v>-967.251</v>
      </c>
      <c r="R60" s="7">
        <v>267.449</v>
      </c>
      <c r="S60" s="7">
        <v>139.844</v>
      </c>
      <c r="T60" s="7">
        <v>28.486</v>
      </c>
    </row>
    <row r="61" spans="1:20" ht="12.75">
      <c r="A61" s="40" t="s">
        <v>296</v>
      </c>
      <c r="B61" s="40"/>
      <c r="C61" s="12">
        <v>0.19706448949637648</v>
      </c>
      <c r="D61" s="12">
        <v>0.24268532582982644</v>
      </c>
      <c r="E61" s="12">
        <v>0.2516356934418676</v>
      </c>
      <c r="F61" s="12">
        <v>0.3072079207920792</v>
      </c>
      <c r="G61" s="12">
        <v>0.3655925432756325</v>
      </c>
      <c r="H61" s="12">
        <v>0.38108010148604565</v>
      </c>
      <c r="I61" s="12">
        <v>0.32709021912106745</v>
      </c>
      <c r="J61" s="12">
        <v>0.19228915662650603</v>
      </c>
      <c r="K61" s="12">
        <v>0.10350624399615754</v>
      </c>
      <c r="L61" s="12">
        <v>0.07083213360207313</v>
      </c>
      <c r="M61" s="12">
        <v>-0.07658580042612272</v>
      </c>
      <c r="N61" s="12">
        <v>-0.4792281153895431</v>
      </c>
      <c r="O61" s="12">
        <v>-0.6796526813799298</v>
      </c>
      <c r="P61" s="12">
        <v>-0.8793640732143871</v>
      </c>
      <c r="Q61" s="12">
        <v>-0.45300910607076067</v>
      </c>
      <c r="R61" s="12">
        <v>0.10815975269359031</v>
      </c>
      <c r="S61" s="12">
        <v>0.21529068183182745</v>
      </c>
      <c r="T61" s="12">
        <v>0.191173509791552</v>
      </c>
    </row>
    <row r="62" spans="1:20" ht="12.75">
      <c r="A62" s="39" t="s">
        <v>115</v>
      </c>
      <c r="B62" s="39"/>
      <c r="C62" s="7">
        <v>54505</v>
      </c>
      <c r="D62" s="7">
        <v>40159</v>
      </c>
      <c r="E62" s="7">
        <v>32555</v>
      </c>
      <c r="F62" s="7">
        <v>25250</v>
      </c>
      <c r="G62" s="7">
        <v>18775</v>
      </c>
      <c r="H62" s="7">
        <v>13795</v>
      </c>
      <c r="I62" s="7">
        <v>8169</v>
      </c>
      <c r="J62" s="7">
        <v>6225</v>
      </c>
      <c r="K62" s="7">
        <v>4164</v>
      </c>
      <c r="L62" s="7">
        <v>3473</v>
      </c>
      <c r="M62" s="7">
        <v>2966.751</v>
      </c>
      <c r="N62" s="7">
        <v>2162.033</v>
      </c>
      <c r="O62" s="7">
        <v>1990.449</v>
      </c>
      <c r="P62" s="7">
        <v>1637.547</v>
      </c>
      <c r="Q62" s="7">
        <v>2135.169</v>
      </c>
      <c r="R62" s="7">
        <v>2472.722</v>
      </c>
      <c r="S62" s="7">
        <v>649.559</v>
      </c>
      <c r="T62" s="7">
        <v>149.006</v>
      </c>
    </row>
    <row r="63" spans="1:20" ht="12.75">
      <c r="A63" s="40" t="s">
        <v>116</v>
      </c>
      <c r="B63" s="40"/>
      <c r="C63" s="6">
        <v>465</v>
      </c>
      <c r="D63" s="6">
        <v>459</v>
      </c>
      <c r="E63" s="6">
        <v>454</v>
      </c>
      <c r="F63" s="6">
        <v>455</v>
      </c>
      <c r="G63" s="6">
        <v>451</v>
      </c>
      <c r="H63" s="6">
        <v>444</v>
      </c>
      <c r="I63" s="6">
        <v>428</v>
      </c>
      <c r="J63" s="6">
        <v>416</v>
      </c>
      <c r="K63" s="6">
        <v>414</v>
      </c>
      <c r="L63" s="6">
        <v>416</v>
      </c>
      <c r="M63" s="6">
        <v>409.711</v>
      </c>
      <c r="N63" s="6">
        <v>403.354</v>
      </c>
      <c r="O63" s="6">
        <v>387.906</v>
      </c>
      <c r="P63" s="6">
        <v>373.218</v>
      </c>
      <c r="Q63" s="6">
        <v>357.14</v>
      </c>
      <c r="R63" s="6">
        <v>345.155</v>
      </c>
      <c r="S63" s="6">
        <v>318.534</v>
      </c>
      <c r="T63" s="6">
        <v>287.246028</v>
      </c>
    </row>
    <row r="64" spans="1:20" ht="12.75">
      <c r="A64" s="38" t="s">
        <v>297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2.75">
      <c r="A65" s="39" t="s">
        <v>158</v>
      </c>
      <c r="B65" s="39"/>
      <c r="C65" s="7">
        <v>-241</v>
      </c>
      <c r="D65" s="7">
        <v>274</v>
      </c>
      <c r="E65" s="9" t="s">
        <v>40</v>
      </c>
      <c r="F65" s="9" t="s">
        <v>40</v>
      </c>
      <c r="G65" s="7">
        <v>1152</v>
      </c>
      <c r="H65" s="7">
        <v>902</v>
      </c>
      <c r="I65" s="7">
        <v>645</v>
      </c>
      <c r="J65" s="7">
        <v>476</v>
      </c>
      <c r="K65" s="7">
        <v>190</v>
      </c>
      <c r="L65" s="7">
        <v>333</v>
      </c>
      <c r="M65" s="7">
        <v>588.451</v>
      </c>
      <c r="N65" s="7">
        <v>35.282</v>
      </c>
      <c r="O65" s="7">
        <v>-149.933</v>
      </c>
      <c r="P65" s="7">
        <v>-556.754</v>
      </c>
      <c r="Q65" s="7">
        <v>-1411.273</v>
      </c>
      <c r="R65" s="7">
        <v>-719.968</v>
      </c>
      <c r="S65" s="7">
        <v>-124.546</v>
      </c>
      <c r="T65" s="7">
        <v>-27.59</v>
      </c>
    </row>
    <row r="66" spans="1:20" ht="12.75">
      <c r="A66" s="40" t="s">
        <v>123</v>
      </c>
      <c r="B66" s="40"/>
      <c r="C66" s="6">
        <v>4746</v>
      </c>
      <c r="D66" s="6">
        <v>3253</v>
      </c>
      <c r="E66" s="8" t="s">
        <v>40</v>
      </c>
      <c r="F66" s="8" t="s">
        <v>40</v>
      </c>
      <c r="G66" s="6">
        <v>657</v>
      </c>
      <c r="H66" s="6">
        <v>432</v>
      </c>
      <c r="I66" s="6">
        <v>340</v>
      </c>
      <c r="J66" s="6">
        <v>271</v>
      </c>
      <c r="K66" s="6">
        <v>205</v>
      </c>
      <c r="L66" s="6">
        <v>121</v>
      </c>
      <c r="M66" s="6">
        <v>75.724</v>
      </c>
      <c r="N66" s="6">
        <v>78.31</v>
      </c>
      <c r="O66" s="6">
        <v>87.752</v>
      </c>
      <c r="P66" s="6">
        <v>265.742</v>
      </c>
      <c r="Q66" s="6">
        <v>406.232</v>
      </c>
      <c r="R66" s="6">
        <v>251.5</v>
      </c>
      <c r="S66" s="6">
        <v>9.692</v>
      </c>
      <c r="T66" s="6">
        <v>3.388</v>
      </c>
    </row>
    <row r="67" spans="1:20" ht="12.75">
      <c r="A67" s="39" t="s">
        <v>161</v>
      </c>
      <c r="B67" s="39"/>
      <c r="C67" s="7">
        <v>-316</v>
      </c>
      <c r="D67" s="7">
        <v>-156</v>
      </c>
      <c r="E67" s="9" t="s">
        <v>40</v>
      </c>
      <c r="F67" s="9" t="s">
        <v>40</v>
      </c>
      <c r="G67" s="7">
        <v>4</v>
      </c>
      <c r="H67" s="7">
        <v>81</v>
      </c>
      <c r="I67" s="7">
        <v>-5</v>
      </c>
      <c r="J67" s="7">
        <v>-99</v>
      </c>
      <c r="K67" s="7">
        <v>22</v>
      </c>
      <c r="L67" s="7">
        <v>70</v>
      </c>
      <c r="M67" s="7">
        <v>-256.696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</row>
    <row r="68" spans="1:20" ht="12.75">
      <c r="A68" s="40" t="s">
        <v>165</v>
      </c>
      <c r="B68" s="40"/>
      <c r="C68" s="6">
        <v>5868</v>
      </c>
      <c r="D68" s="6">
        <v>4708</v>
      </c>
      <c r="E68" s="8" t="s">
        <v>40</v>
      </c>
      <c r="F68" s="8" t="s">
        <v>40</v>
      </c>
      <c r="G68" s="6">
        <v>1914</v>
      </c>
      <c r="H68" s="6">
        <v>1681</v>
      </c>
      <c r="I68" s="6">
        <v>983</v>
      </c>
      <c r="J68" s="6">
        <v>573</v>
      </c>
      <c r="K68" s="6">
        <v>418</v>
      </c>
      <c r="L68" s="6">
        <v>580</v>
      </c>
      <c r="M68" s="6">
        <v>462.211</v>
      </c>
      <c r="N68" s="6">
        <v>334.76</v>
      </c>
      <c r="O68" s="6">
        <v>134.544</v>
      </c>
      <c r="P68" s="6">
        <v>-155.32</v>
      </c>
      <c r="Q68" s="6">
        <v>-416.423</v>
      </c>
      <c r="R68" s="6">
        <v>-320.987</v>
      </c>
      <c r="S68" s="6">
        <v>-41.433</v>
      </c>
      <c r="T68" s="6">
        <v>-22.848</v>
      </c>
    </row>
    <row r="69" spans="1:20" ht="12.75">
      <c r="A69" s="39" t="s">
        <v>174</v>
      </c>
      <c r="B69" s="39"/>
      <c r="C69" s="7">
        <v>6842</v>
      </c>
      <c r="D69" s="7">
        <v>5475</v>
      </c>
      <c r="E69" s="9" t="s">
        <v>40</v>
      </c>
      <c r="F69" s="9" t="s">
        <v>40</v>
      </c>
      <c r="G69" s="7">
        <v>3495</v>
      </c>
      <c r="H69" s="7">
        <v>3293</v>
      </c>
      <c r="I69" s="7">
        <v>1697</v>
      </c>
      <c r="J69" s="7">
        <v>1405</v>
      </c>
      <c r="K69" s="7">
        <v>702</v>
      </c>
      <c r="L69" s="7">
        <v>733</v>
      </c>
      <c r="M69" s="7">
        <v>566.56</v>
      </c>
      <c r="N69" s="7">
        <v>392.022</v>
      </c>
      <c r="O69" s="7">
        <v>174.291</v>
      </c>
      <c r="P69" s="7">
        <v>-119.782</v>
      </c>
      <c r="Q69" s="7">
        <v>-130.442</v>
      </c>
      <c r="R69" s="7">
        <v>-90.875</v>
      </c>
      <c r="S69" s="7">
        <v>31.035</v>
      </c>
      <c r="T69" s="7">
        <v>3.522</v>
      </c>
    </row>
    <row r="70" spans="1:20" ht="12.75">
      <c r="A70" s="40" t="s">
        <v>176</v>
      </c>
      <c r="B70" s="40"/>
      <c r="C70" s="6">
        <v>4893</v>
      </c>
      <c r="D70" s="6">
        <v>3444</v>
      </c>
      <c r="E70" s="8" t="s">
        <v>40</v>
      </c>
      <c r="F70" s="8" t="s">
        <v>40</v>
      </c>
      <c r="G70" s="6">
        <v>979</v>
      </c>
      <c r="H70" s="6">
        <v>373</v>
      </c>
      <c r="I70" s="6">
        <v>333</v>
      </c>
      <c r="J70" s="6">
        <v>224</v>
      </c>
      <c r="K70" s="6">
        <v>216</v>
      </c>
      <c r="L70" s="6">
        <v>204</v>
      </c>
      <c r="M70" s="6">
        <v>89.133</v>
      </c>
      <c r="N70" s="6">
        <v>45.963</v>
      </c>
      <c r="O70" s="6">
        <v>39.163</v>
      </c>
      <c r="P70" s="6">
        <v>50.321</v>
      </c>
      <c r="Q70" s="6">
        <v>134.758</v>
      </c>
      <c r="R70" s="6">
        <v>287.055</v>
      </c>
      <c r="S70" s="6">
        <v>28.333</v>
      </c>
      <c r="T70" s="6">
        <v>7.221</v>
      </c>
    </row>
    <row r="71" spans="1:20" ht="12.75">
      <c r="A71" s="39" t="s">
        <v>179</v>
      </c>
      <c r="B71" s="39"/>
      <c r="C71" s="7">
        <v>2542</v>
      </c>
      <c r="D71" s="7">
        <v>2826</v>
      </c>
      <c r="E71" s="9" t="s">
        <v>40</v>
      </c>
      <c r="F71" s="9" t="s">
        <v>40</v>
      </c>
      <c r="G71" s="7">
        <v>6279</v>
      </c>
      <c r="H71" s="7">
        <v>3890</v>
      </c>
      <c r="I71" s="7">
        <v>1677</v>
      </c>
      <c r="J71" s="7">
        <v>930</v>
      </c>
      <c r="K71" s="7">
        <v>1930</v>
      </c>
      <c r="L71" s="7">
        <v>1386</v>
      </c>
      <c r="M71" s="7">
        <v>1584.089</v>
      </c>
      <c r="N71" s="7">
        <v>535.642</v>
      </c>
      <c r="O71" s="7">
        <v>635.81</v>
      </c>
      <c r="P71" s="7">
        <v>573.35</v>
      </c>
      <c r="Q71" s="7">
        <v>246.988</v>
      </c>
      <c r="R71" s="7">
        <v>4290.173</v>
      </c>
      <c r="S71" s="7">
        <v>546.509</v>
      </c>
      <c r="T71" s="7">
        <v>20.454</v>
      </c>
    </row>
    <row r="72" spans="1:20" ht="12.75">
      <c r="A72" s="40" t="s">
        <v>180</v>
      </c>
      <c r="B72" s="40"/>
      <c r="C72" s="6">
        <v>3349</v>
      </c>
      <c r="D72" s="6">
        <v>2306</v>
      </c>
      <c r="E72" s="8" t="s">
        <v>40</v>
      </c>
      <c r="F72" s="8" t="s">
        <v>40</v>
      </c>
      <c r="G72" s="6">
        <v>4250</v>
      </c>
      <c r="H72" s="6">
        <v>1966</v>
      </c>
      <c r="I72" s="6">
        <v>1305</v>
      </c>
      <c r="J72" s="6">
        <v>1271</v>
      </c>
      <c r="K72" s="6">
        <v>1845</v>
      </c>
      <c r="L72" s="6">
        <v>836</v>
      </c>
      <c r="M72" s="6">
        <v>1426.786</v>
      </c>
      <c r="N72" s="6">
        <v>813.184</v>
      </c>
      <c r="O72" s="6">
        <v>553.289</v>
      </c>
      <c r="P72" s="6">
        <v>370.377</v>
      </c>
      <c r="Q72" s="6">
        <v>545.724</v>
      </c>
      <c r="R72" s="6">
        <v>4024.551</v>
      </c>
      <c r="S72" s="6">
        <v>332.084</v>
      </c>
      <c r="T72" s="6">
        <v>5.198</v>
      </c>
    </row>
    <row r="73" spans="1:20" ht="12.75">
      <c r="A73" s="39" t="s">
        <v>181</v>
      </c>
      <c r="B73" s="39"/>
      <c r="C73" s="7">
        <v>0</v>
      </c>
      <c r="D73" s="7">
        <v>0</v>
      </c>
      <c r="E73" s="9" t="s">
        <v>40</v>
      </c>
      <c r="F73" s="9" t="s">
        <v>40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5.072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</row>
    <row r="74" spans="1:20" ht="12.75">
      <c r="A74" s="40" t="s">
        <v>185</v>
      </c>
      <c r="B74" s="40"/>
      <c r="C74" s="6">
        <v>5065</v>
      </c>
      <c r="D74" s="6">
        <v>4276</v>
      </c>
      <c r="E74" s="8" t="s">
        <v>40</v>
      </c>
      <c r="F74" s="8" t="s">
        <v>40</v>
      </c>
      <c r="G74" s="6">
        <v>3360</v>
      </c>
      <c r="H74" s="6">
        <v>2337</v>
      </c>
      <c r="I74" s="6">
        <v>1199</v>
      </c>
      <c r="J74" s="6">
        <v>-42</v>
      </c>
      <c r="K74" s="6">
        <v>333</v>
      </c>
      <c r="L74" s="6">
        <v>778</v>
      </c>
      <c r="M74" s="6">
        <v>317.631</v>
      </c>
      <c r="N74" s="6">
        <v>-236.651</v>
      </c>
      <c r="O74" s="6">
        <v>121.684</v>
      </c>
      <c r="P74" s="6">
        <v>253.294</v>
      </c>
      <c r="Q74" s="6">
        <v>-163.978</v>
      </c>
      <c r="R74" s="6">
        <v>922.284</v>
      </c>
      <c r="S74" s="6">
        <v>261.777</v>
      </c>
      <c r="T74" s="6">
        <v>22.477</v>
      </c>
    </row>
    <row r="75" spans="1:20" ht="12.75">
      <c r="A75" s="39" t="s">
        <v>187</v>
      </c>
      <c r="B75" s="39"/>
      <c r="C75" s="7">
        <v>0</v>
      </c>
      <c r="D75" s="7">
        <v>0</v>
      </c>
      <c r="E75" s="9" t="s">
        <v>40</v>
      </c>
      <c r="F75" s="9" t="s">
        <v>40</v>
      </c>
      <c r="G75" s="7">
        <v>0</v>
      </c>
      <c r="H75" s="7">
        <v>0</v>
      </c>
      <c r="I75" s="7">
        <v>11</v>
      </c>
      <c r="J75" s="7">
        <v>91</v>
      </c>
      <c r="K75" s="7">
        <v>35</v>
      </c>
      <c r="L75" s="7">
        <v>66</v>
      </c>
      <c r="M75" s="7">
        <v>60.109</v>
      </c>
      <c r="N75" s="7">
        <v>163.322</v>
      </c>
      <c r="O75" s="7">
        <v>121.689</v>
      </c>
      <c r="P75" s="7">
        <v>116.456</v>
      </c>
      <c r="Q75" s="7">
        <v>44.697</v>
      </c>
      <c r="R75" s="7">
        <v>64.469</v>
      </c>
      <c r="S75" s="7">
        <v>14.366</v>
      </c>
      <c r="T75" s="7">
        <v>49.821</v>
      </c>
    </row>
    <row r="76" spans="1:20" ht="12.75">
      <c r="A76" s="40" t="s">
        <v>190</v>
      </c>
      <c r="B76" s="40"/>
      <c r="C76" s="6">
        <v>0</v>
      </c>
      <c r="D76" s="6">
        <v>0</v>
      </c>
      <c r="E76" s="8" t="s">
        <v>40</v>
      </c>
      <c r="F76" s="8" t="s">
        <v>40</v>
      </c>
      <c r="G76" s="6">
        <v>0</v>
      </c>
      <c r="H76" s="6">
        <v>0</v>
      </c>
      <c r="I76" s="6">
        <v>100</v>
      </c>
      <c r="J76" s="6">
        <v>248</v>
      </c>
      <c r="K76" s="6">
        <v>252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2.75">
      <c r="A77" s="39" t="s">
        <v>191</v>
      </c>
      <c r="B77" s="39"/>
      <c r="C77" s="7">
        <v>6359</v>
      </c>
      <c r="D77" s="7">
        <v>394</v>
      </c>
      <c r="E77" s="9" t="s">
        <v>40</v>
      </c>
      <c r="F77" s="9" t="s">
        <v>40</v>
      </c>
      <c r="G77" s="7">
        <v>143</v>
      </c>
      <c r="H77" s="7">
        <v>87</v>
      </c>
      <c r="I77" s="7">
        <v>87</v>
      </c>
      <c r="J77" s="7">
        <v>24</v>
      </c>
      <c r="K77" s="7">
        <v>98</v>
      </c>
      <c r="L77" s="7">
        <v>11</v>
      </c>
      <c r="M77" s="7">
        <v>0</v>
      </c>
      <c r="N77" s="7">
        <v>0</v>
      </c>
      <c r="O77" s="7">
        <v>0</v>
      </c>
      <c r="P77" s="7">
        <v>10</v>
      </c>
      <c r="Q77" s="7">
        <v>681.499</v>
      </c>
      <c r="R77" s="7">
        <v>1263.639</v>
      </c>
      <c r="S77" s="7">
        <v>325.987</v>
      </c>
      <c r="T77" s="7">
        <v>75</v>
      </c>
    </row>
    <row r="78" spans="1:20" ht="12.75">
      <c r="A78" s="40" t="s">
        <v>192</v>
      </c>
      <c r="B78" s="40"/>
      <c r="C78" s="6">
        <v>1933</v>
      </c>
      <c r="D78" s="6">
        <v>1011</v>
      </c>
      <c r="E78" s="8" t="s">
        <v>40</v>
      </c>
      <c r="F78" s="8" t="s">
        <v>40</v>
      </c>
      <c r="G78" s="6">
        <v>221</v>
      </c>
      <c r="H78" s="6">
        <v>472</v>
      </c>
      <c r="I78" s="6">
        <v>355</v>
      </c>
      <c r="J78" s="6">
        <v>74</v>
      </c>
      <c r="K78" s="6">
        <v>383</v>
      </c>
      <c r="L78" s="6">
        <v>270</v>
      </c>
      <c r="M78" s="6">
        <v>157.401</v>
      </c>
      <c r="N78" s="6">
        <v>495.308</v>
      </c>
      <c r="O78" s="6">
        <v>14.795</v>
      </c>
      <c r="P78" s="6">
        <v>19.575</v>
      </c>
      <c r="Q78" s="6">
        <v>16.927</v>
      </c>
      <c r="R78" s="6">
        <v>188.886</v>
      </c>
      <c r="S78" s="6">
        <v>78.108</v>
      </c>
      <c r="T78" s="6">
        <v>0</v>
      </c>
    </row>
    <row r="79" spans="1:20" ht="12.75">
      <c r="A79" s="39" t="s">
        <v>194</v>
      </c>
      <c r="B79" s="39"/>
      <c r="C79" s="7">
        <v>0</v>
      </c>
      <c r="D79" s="7">
        <v>0</v>
      </c>
      <c r="E79" s="9" t="s">
        <v>40</v>
      </c>
      <c r="F79" s="9" t="s">
        <v>40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</row>
    <row r="80" spans="1:20" ht="12.75">
      <c r="A80" s="40" t="s">
        <v>200</v>
      </c>
      <c r="B80" s="40"/>
      <c r="C80" s="6">
        <v>4432</v>
      </c>
      <c r="D80" s="6">
        <v>-539</v>
      </c>
      <c r="E80" s="8" t="s">
        <v>40</v>
      </c>
      <c r="F80" s="8" t="s">
        <v>40</v>
      </c>
      <c r="G80" s="6">
        <v>181</v>
      </c>
      <c r="H80" s="6">
        <v>-280</v>
      </c>
      <c r="I80" s="6">
        <v>-198</v>
      </c>
      <c r="J80" s="6">
        <v>50</v>
      </c>
      <c r="K80" s="6">
        <v>-400</v>
      </c>
      <c r="L80" s="6">
        <v>-193</v>
      </c>
      <c r="M80" s="6">
        <v>-97.292</v>
      </c>
      <c r="N80" s="6">
        <v>-331.986</v>
      </c>
      <c r="O80" s="6">
        <v>106.894</v>
      </c>
      <c r="P80" s="6">
        <v>106.881</v>
      </c>
      <c r="Q80" s="6">
        <v>693.147</v>
      </c>
      <c r="R80" s="6">
        <v>1104.071</v>
      </c>
      <c r="S80" s="6">
        <v>254.462</v>
      </c>
      <c r="T80" s="6">
        <v>122.517</v>
      </c>
    </row>
    <row r="81" spans="1:20" ht="12.75">
      <c r="A81" s="39" t="s">
        <v>298</v>
      </c>
      <c r="B81" s="39"/>
      <c r="C81" s="7">
        <v>2.1103900000000003E-06</v>
      </c>
      <c r="D81" s="7">
        <v>2.71828E-06</v>
      </c>
      <c r="E81" s="7">
        <v>-2.4900699999999997E-06</v>
      </c>
      <c r="F81" s="7">
        <v>1.36226E-06</v>
      </c>
      <c r="G81" s="7">
        <v>2.05044E-06</v>
      </c>
      <c r="H81" s="7">
        <v>2.95928E-06</v>
      </c>
      <c r="I81" s="7">
        <v>1.50463E-06</v>
      </c>
      <c r="J81" s="7">
        <v>8.2311E-07</v>
      </c>
      <c r="K81" s="7">
        <v>4.7642000000000003E-07</v>
      </c>
      <c r="L81" s="7">
        <v>8.8263E-07</v>
      </c>
      <c r="M81" s="7">
        <v>8.7833E-07</v>
      </c>
      <c r="N81" s="7">
        <v>6.8867E-07</v>
      </c>
      <c r="O81" s="7">
        <v>2.5209E-07</v>
      </c>
      <c r="P81" s="7">
        <v>-5.6462E-07</v>
      </c>
      <c r="Q81" s="7">
        <v>-1.5708800000000002E-06</v>
      </c>
      <c r="R81" s="7">
        <v>-1.86086E-06</v>
      </c>
      <c r="S81" s="7">
        <v>-2.3542E-07</v>
      </c>
      <c r="T81" s="7">
        <v>-1.1573E-07</v>
      </c>
    </row>
  </sheetData>
  <sheetProtection/>
  <mergeCells count="78"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T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T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F1"/>
    <mergeCell ref="F3:G3"/>
    <mergeCell ref="F4:G4"/>
    <mergeCell ref="A6:T6"/>
    <mergeCell ref="A8:T8"/>
    <mergeCell ref="A9:B9"/>
  </mergeCells>
  <printOptions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55">
      <pane ySplit="3615" topLeftCell="A98" activePane="topLeft" state="split"/>
      <selection pane="topLeft" activeCell="A65" sqref="A65:S65"/>
      <selection pane="bottomLeft" activeCell="B100" sqref="B100"/>
    </sheetView>
  </sheetViews>
  <sheetFormatPr defaultColWidth="9.140625" defaultRowHeight="12.75"/>
  <cols>
    <col min="1" max="1" width="16.00390625" style="0" customWidth="1"/>
    <col min="2" max="19" width="8.8515625" style="0" customWidth="1"/>
  </cols>
  <sheetData>
    <row r="1" spans="1:5" ht="15">
      <c r="A1" s="36" t="s">
        <v>0</v>
      </c>
      <c r="B1" s="36"/>
      <c r="C1" s="36"/>
      <c r="D1" s="36"/>
      <c r="E1" s="36"/>
    </row>
    <row r="2" ht="12.75">
      <c r="A2" s="18" t="s">
        <v>299</v>
      </c>
    </row>
    <row r="3" spans="1:19" ht="12.75">
      <c r="A3" s="18" t="s">
        <v>35</v>
      </c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5">
        <v>2005</v>
      </c>
      <c r="K3" s="5">
        <v>2006</v>
      </c>
      <c r="L3" s="5">
        <v>2007</v>
      </c>
      <c r="M3" s="5">
        <v>2008</v>
      </c>
      <c r="N3" s="5">
        <v>2009</v>
      </c>
      <c r="O3" s="5">
        <v>2010</v>
      </c>
      <c r="P3" s="5">
        <v>2011</v>
      </c>
      <c r="Q3" s="5">
        <v>2012</v>
      </c>
      <c r="R3" s="5">
        <v>2013</v>
      </c>
      <c r="S3" s="5">
        <v>2014</v>
      </c>
    </row>
    <row r="4" spans="1:19" ht="12.75">
      <c r="A4" s="15" t="s">
        <v>36</v>
      </c>
      <c r="B4" s="30">
        <v>125.066</v>
      </c>
      <c r="C4" s="30">
        <v>373.445</v>
      </c>
      <c r="D4" s="30">
        <v>706.188</v>
      </c>
      <c r="E4" s="30">
        <v>1100.522</v>
      </c>
      <c r="F4" s="30">
        <v>996.585</v>
      </c>
      <c r="G4" s="30">
        <v>1300.969</v>
      </c>
      <c r="H4" s="30">
        <v>1394.823</v>
      </c>
      <c r="I4" s="30">
        <v>1779.199</v>
      </c>
      <c r="J4" s="30">
        <v>2000</v>
      </c>
      <c r="K4" s="30">
        <v>2019</v>
      </c>
      <c r="L4" s="30">
        <v>3112</v>
      </c>
      <c r="M4" s="30">
        <v>3727</v>
      </c>
      <c r="N4" s="30">
        <v>6366</v>
      </c>
      <c r="O4" s="30">
        <v>8762</v>
      </c>
      <c r="P4" s="30">
        <v>9576</v>
      </c>
      <c r="Q4" s="30">
        <v>11448</v>
      </c>
      <c r="R4" s="30">
        <v>12447</v>
      </c>
      <c r="S4" s="30">
        <v>17416</v>
      </c>
    </row>
    <row r="5" spans="1:19" ht="12.75">
      <c r="A5" s="14" t="s">
        <v>37</v>
      </c>
      <c r="B5" s="31">
        <v>109.81</v>
      </c>
      <c r="C5" s="31">
        <v>25.561</v>
      </c>
      <c r="D5" s="31">
        <v>116.962</v>
      </c>
      <c r="E5" s="31">
        <v>141.922</v>
      </c>
      <c r="F5" s="31">
        <v>149.968</v>
      </c>
      <c r="G5" s="31">
        <v>302.964</v>
      </c>
      <c r="H5" s="31">
        <v>427.306</v>
      </c>
      <c r="I5" s="31">
        <v>407.906</v>
      </c>
      <c r="J5" s="31">
        <v>96</v>
      </c>
      <c r="K5" s="31">
        <v>118</v>
      </c>
      <c r="L5" s="31">
        <v>813</v>
      </c>
      <c r="M5" s="31">
        <v>355</v>
      </c>
      <c r="N5" s="31">
        <v>391</v>
      </c>
      <c r="O5" s="31">
        <v>613</v>
      </c>
      <c r="P5" s="31">
        <v>1207</v>
      </c>
      <c r="Q5" s="31">
        <v>8084</v>
      </c>
      <c r="R5" s="31">
        <v>8658</v>
      </c>
      <c r="S5" s="31">
        <v>14557</v>
      </c>
    </row>
    <row r="6" spans="1:19" ht="12.75">
      <c r="A6" s="15" t="s">
        <v>38</v>
      </c>
      <c r="B6" s="30">
        <v>15.256</v>
      </c>
      <c r="C6" s="30">
        <v>347.884</v>
      </c>
      <c r="D6" s="30">
        <v>589.226</v>
      </c>
      <c r="E6" s="30">
        <v>958.6</v>
      </c>
      <c r="F6" s="30">
        <v>846.617</v>
      </c>
      <c r="G6" s="30">
        <v>998.005</v>
      </c>
      <c r="H6" s="30">
        <v>967.517</v>
      </c>
      <c r="I6" s="30">
        <v>1371.293</v>
      </c>
      <c r="J6" s="30">
        <v>1904</v>
      </c>
      <c r="K6" s="30">
        <v>1901</v>
      </c>
      <c r="L6" s="30">
        <v>2299</v>
      </c>
      <c r="M6" s="30">
        <v>3372</v>
      </c>
      <c r="N6" s="30">
        <v>5975</v>
      </c>
      <c r="O6" s="30">
        <v>8149</v>
      </c>
      <c r="P6" s="30">
        <v>8369</v>
      </c>
      <c r="Q6" s="30">
        <v>3364</v>
      </c>
      <c r="R6" s="30">
        <v>3789</v>
      </c>
      <c r="S6" s="30">
        <v>2859</v>
      </c>
    </row>
    <row r="7" spans="1:19" ht="12.75">
      <c r="A7" s="14" t="s">
        <v>39</v>
      </c>
      <c r="B7" s="31"/>
      <c r="C7" s="31">
        <v>0</v>
      </c>
      <c r="D7" s="31">
        <v>0</v>
      </c>
      <c r="E7" s="31"/>
      <c r="F7" s="31">
        <v>0</v>
      </c>
      <c r="G7" s="31">
        <v>109.6</v>
      </c>
      <c r="H7" s="31">
        <v>132.069</v>
      </c>
      <c r="I7" s="31">
        <v>187.1</v>
      </c>
      <c r="J7" s="31">
        <v>259</v>
      </c>
      <c r="K7" s="31">
        <v>382</v>
      </c>
      <c r="L7" s="31">
        <v>682</v>
      </c>
      <c r="M7" s="31">
        <v>827</v>
      </c>
      <c r="N7" s="31">
        <v>988</v>
      </c>
      <c r="O7" s="31">
        <v>1587</v>
      </c>
      <c r="P7" s="31">
        <v>2571</v>
      </c>
      <c r="Q7" s="31">
        <v>3817</v>
      </c>
      <c r="R7" s="31">
        <v>4767</v>
      </c>
      <c r="S7" s="31">
        <v>5612</v>
      </c>
    </row>
    <row r="8" spans="1:19" ht="12.75">
      <c r="A8" s="15" t="s">
        <v>41</v>
      </c>
      <c r="B8" s="30">
        <v>8.971</v>
      </c>
      <c r="C8" s="30">
        <v>29.501</v>
      </c>
      <c r="D8" s="30">
        <v>220.646</v>
      </c>
      <c r="E8" s="30">
        <v>174.563</v>
      </c>
      <c r="F8" s="30">
        <v>143.722</v>
      </c>
      <c r="G8" s="30">
        <v>202.425</v>
      </c>
      <c r="H8" s="30">
        <v>293.917</v>
      </c>
      <c r="I8" s="30">
        <v>479.709</v>
      </c>
      <c r="J8" s="30">
        <v>566</v>
      </c>
      <c r="K8" s="30">
        <v>877</v>
      </c>
      <c r="L8" s="30">
        <v>1200</v>
      </c>
      <c r="M8" s="30">
        <v>1399</v>
      </c>
      <c r="N8" s="30">
        <v>2171</v>
      </c>
      <c r="O8" s="30">
        <v>3202</v>
      </c>
      <c r="P8" s="30">
        <v>4992</v>
      </c>
      <c r="Q8" s="30">
        <v>6031</v>
      </c>
      <c r="R8" s="30">
        <v>7411</v>
      </c>
      <c r="S8" s="30">
        <v>8299</v>
      </c>
    </row>
    <row r="9" spans="1:19" ht="12.75">
      <c r="A9" s="14" t="s">
        <v>46</v>
      </c>
      <c r="B9" s="31" t="s">
        <v>40</v>
      </c>
      <c r="C9" s="31" t="s">
        <v>40</v>
      </c>
      <c r="D9" s="31" t="s">
        <v>40</v>
      </c>
      <c r="E9" s="31">
        <v>86.044</v>
      </c>
      <c r="F9" s="31" t="s">
        <v>40</v>
      </c>
      <c r="G9" s="31" t="s">
        <v>40</v>
      </c>
      <c r="H9" s="31" t="s">
        <v>40</v>
      </c>
      <c r="I9" s="31">
        <v>12</v>
      </c>
      <c r="J9" s="31">
        <v>15</v>
      </c>
      <c r="K9" s="31">
        <v>17</v>
      </c>
      <c r="L9" s="31">
        <v>23</v>
      </c>
      <c r="M9" s="31" t="s">
        <v>40</v>
      </c>
      <c r="N9" s="31" t="s">
        <v>40</v>
      </c>
      <c r="O9" s="31" t="s">
        <v>40</v>
      </c>
      <c r="P9" s="31" t="s">
        <v>40</v>
      </c>
      <c r="Q9" s="31" t="s">
        <v>40</v>
      </c>
      <c r="R9" s="31" t="s">
        <v>40</v>
      </c>
      <c r="S9" s="31" t="s">
        <v>40</v>
      </c>
    </row>
    <row r="10" spans="1:19" ht="12.75">
      <c r="A10" s="15" t="s">
        <v>47</v>
      </c>
      <c r="B10" s="30">
        <v>3.298</v>
      </c>
      <c r="C10" s="30">
        <v>21.308</v>
      </c>
      <c r="D10" s="30">
        <v>85.344</v>
      </c>
      <c r="E10" s="30">
        <v>0</v>
      </c>
      <c r="F10" s="30">
        <v>67.613</v>
      </c>
      <c r="G10" s="30">
        <v>2.682</v>
      </c>
      <c r="H10" s="30">
        <v>0</v>
      </c>
      <c r="I10" s="30">
        <v>81.388</v>
      </c>
      <c r="J10" s="30">
        <v>89</v>
      </c>
      <c r="K10" s="30">
        <v>78</v>
      </c>
      <c r="L10" s="30">
        <v>147</v>
      </c>
      <c r="M10" s="30">
        <v>204</v>
      </c>
      <c r="N10" s="30">
        <v>272</v>
      </c>
      <c r="O10" s="30">
        <v>196</v>
      </c>
      <c r="P10" s="30">
        <v>351</v>
      </c>
      <c r="Q10" s="30">
        <v>0</v>
      </c>
      <c r="R10" s="30">
        <v>0</v>
      </c>
      <c r="S10" s="30">
        <v>0</v>
      </c>
    </row>
    <row r="11" spans="1:19" ht="12.75">
      <c r="A11" s="16" t="s">
        <v>48</v>
      </c>
      <c r="B11" s="32">
        <v>137.335</v>
      </c>
      <c r="C11" s="32">
        <v>424.254</v>
      </c>
      <c r="D11" s="32">
        <v>1012.178</v>
      </c>
      <c r="E11" s="32">
        <v>1361.129</v>
      </c>
      <c r="F11" s="32">
        <v>1207.92</v>
      </c>
      <c r="G11" s="32">
        <v>1615.676</v>
      </c>
      <c r="H11" s="32">
        <v>1820.809</v>
      </c>
      <c r="I11" s="32">
        <v>2539.396</v>
      </c>
      <c r="J11" s="32">
        <v>2929</v>
      </c>
      <c r="K11" s="32">
        <v>3373</v>
      </c>
      <c r="L11" s="32">
        <v>5164</v>
      </c>
      <c r="M11" s="32">
        <v>6157</v>
      </c>
      <c r="N11" s="32">
        <v>9797</v>
      </c>
      <c r="O11" s="32">
        <v>13747</v>
      </c>
      <c r="P11" s="32">
        <v>17490</v>
      </c>
      <c r="Q11" s="32">
        <v>21296</v>
      </c>
      <c r="R11" s="32">
        <v>24625</v>
      </c>
      <c r="S11" s="32">
        <v>31327</v>
      </c>
    </row>
    <row r="12" spans="1:19" ht="12.75">
      <c r="A12" s="15" t="s">
        <v>49</v>
      </c>
      <c r="B12" s="30">
        <v>0</v>
      </c>
      <c r="C12" s="30">
        <v>1.099</v>
      </c>
      <c r="D12" s="30">
        <v>1.171</v>
      </c>
      <c r="E12" s="30" t="s">
        <v>40</v>
      </c>
      <c r="F12" s="30" t="s">
        <v>40</v>
      </c>
      <c r="G12" s="30" t="s">
        <v>40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ht="12.75">
      <c r="A13" s="14" t="s">
        <v>50</v>
      </c>
      <c r="B13" s="31">
        <v>0</v>
      </c>
      <c r="C13" s="31">
        <v>0</v>
      </c>
      <c r="D13" s="31">
        <v>226.727</v>
      </c>
      <c r="E13" s="31">
        <v>52.073</v>
      </c>
      <c r="F13" s="31">
        <v>10.387</v>
      </c>
      <c r="G13" s="31">
        <v>0.436</v>
      </c>
      <c r="H13" s="31">
        <v>14.831</v>
      </c>
      <c r="I13" s="31">
        <v>15.018</v>
      </c>
      <c r="J13" s="31">
        <v>8</v>
      </c>
      <c r="K13" s="31">
        <v>19</v>
      </c>
      <c r="L13" s="31">
        <v>17</v>
      </c>
      <c r="M13" s="31">
        <v>90</v>
      </c>
      <c r="N13" s="31">
        <v>91</v>
      </c>
      <c r="O13" s="31">
        <v>279</v>
      </c>
      <c r="P13" s="31">
        <v>266</v>
      </c>
      <c r="Q13" s="31"/>
      <c r="R13" s="31"/>
      <c r="S13" s="31"/>
    </row>
    <row r="14" spans="1:19" ht="12.75">
      <c r="A14" s="15" t="s">
        <v>51</v>
      </c>
      <c r="B14" s="30">
        <v>0</v>
      </c>
      <c r="C14" s="30">
        <v>0</v>
      </c>
      <c r="D14" s="30">
        <v>144.735</v>
      </c>
      <c r="E14" s="30">
        <v>40.177</v>
      </c>
      <c r="F14" s="30">
        <v>17.972</v>
      </c>
      <c r="G14" s="30">
        <v>15.006</v>
      </c>
      <c r="H14" s="30">
        <v>0</v>
      </c>
      <c r="I14" s="30">
        <v>0</v>
      </c>
      <c r="J14" s="30">
        <v>0</v>
      </c>
      <c r="K14" s="30">
        <v>86</v>
      </c>
      <c r="L14" s="30">
        <v>197</v>
      </c>
      <c r="M14" s="30"/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ht="12.75">
      <c r="A15" s="14" t="s">
        <v>52</v>
      </c>
      <c r="B15" s="31">
        <v>9.265</v>
      </c>
      <c r="C15" s="31">
        <v>29.791</v>
      </c>
      <c r="D15" s="31">
        <v>317.613</v>
      </c>
      <c r="E15" s="31">
        <v>366.416</v>
      </c>
      <c r="F15" s="31">
        <v>271.751</v>
      </c>
      <c r="G15" s="31">
        <v>239.398</v>
      </c>
      <c r="H15" s="31">
        <v>224.285</v>
      </c>
      <c r="I15" s="31">
        <v>246.156</v>
      </c>
      <c r="J15" s="31">
        <v>348</v>
      </c>
      <c r="K15" s="31">
        <v>457</v>
      </c>
      <c r="L15" s="31">
        <v>543</v>
      </c>
      <c r="M15" s="31">
        <v>854</v>
      </c>
      <c r="N15" s="31">
        <v>1290</v>
      </c>
      <c r="O15" s="31">
        <v>2414</v>
      </c>
      <c r="P15" s="31">
        <v>4417</v>
      </c>
      <c r="Q15" s="31">
        <v>7060</v>
      </c>
      <c r="R15" s="31">
        <v>10949</v>
      </c>
      <c r="S15" s="31">
        <v>16967</v>
      </c>
    </row>
    <row r="16" spans="1:19" ht="12.75">
      <c r="A16" s="15" t="s">
        <v>53</v>
      </c>
      <c r="B16" s="30">
        <v>12.899</v>
      </c>
      <c r="C16" s="30">
        <v>43.585</v>
      </c>
      <c r="D16" s="30">
        <v>366.977</v>
      </c>
      <c r="E16" s="30">
        <v>481.264</v>
      </c>
      <c r="F16" s="30">
        <v>438.143</v>
      </c>
      <c r="G16" s="30">
        <v>376.994</v>
      </c>
      <c r="H16" s="30">
        <v>371.778</v>
      </c>
      <c r="I16" s="30">
        <v>422.963</v>
      </c>
      <c r="J16" s="30">
        <v>571</v>
      </c>
      <c r="K16" s="30">
        <v>824</v>
      </c>
      <c r="L16" s="30">
        <v>1023</v>
      </c>
      <c r="M16" s="30">
        <v>1409</v>
      </c>
      <c r="N16" s="30">
        <v>1915</v>
      </c>
      <c r="O16" s="30">
        <v>3256</v>
      </c>
      <c r="P16" s="30">
        <v>5786</v>
      </c>
      <c r="Q16" s="30">
        <v>9582</v>
      </c>
      <c r="R16" s="30">
        <v>14809</v>
      </c>
      <c r="S16" s="30">
        <v>22730</v>
      </c>
    </row>
    <row r="17" spans="1:19" ht="12.75">
      <c r="A17" s="14" t="s">
        <v>62</v>
      </c>
      <c r="B17" s="31">
        <v>3.634</v>
      </c>
      <c r="C17" s="31">
        <v>13.794</v>
      </c>
      <c r="D17" s="31">
        <v>49.364</v>
      </c>
      <c r="E17" s="31">
        <v>114.848</v>
      </c>
      <c r="F17" s="31">
        <v>166.392</v>
      </c>
      <c r="G17" s="31">
        <v>137.596</v>
      </c>
      <c r="H17" s="31">
        <v>147.493</v>
      </c>
      <c r="I17" s="31">
        <v>176.807</v>
      </c>
      <c r="J17" s="31">
        <v>223</v>
      </c>
      <c r="K17" s="31">
        <v>367</v>
      </c>
      <c r="L17" s="31">
        <v>480</v>
      </c>
      <c r="M17" s="31">
        <v>555</v>
      </c>
      <c r="N17" s="31">
        <v>625</v>
      </c>
      <c r="O17" s="31">
        <v>842</v>
      </c>
      <c r="P17" s="31">
        <v>1369</v>
      </c>
      <c r="Q17" s="31">
        <v>2522</v>
      </c>
      <c r="R17" s="31">
        <v>3860</v>
      </c>
      <c r="S17" s="31">
        <v>5763</v>
      </c>
    </row>
    <row r="18" spans="1:19" ht="12.75">
      <c r="A18" s="14" t="s">
        <v>70</v>
      </c>
      <c r="B18" s="31">
        <v>2.406</v>
      </c>
      <c r="C18" s="31">
        <v>194.415</v>
      </c>
      <c r="D18" s="31">
        <v>770.298</v>
      </c>
      <c r="E18" s="31">
        <v>315.374</v>
      </c>
      <c r="F18" s="31">
        <v>129.517</v>
      </c>
      <c r="G18" s="31">
        <v>119.933</v>
      </c>
      <c r="H18" s="31">
        <v>102.108</v>
      </c>
      <c r="I18" s="31">
        <v>166.181</v>
      </c>
      <c r="J18" s="31">
        <v>188</v>
      </c>
      <c r="K18" s="31">
        <v>229</v>
      </c>
      <c r="L18" s="31">
        <v>304</v>
      </c>
      <c r="M18" s="31">
        <v>1068</v>
      </c>
      <c r="N18" s="31">
        <v>2617</v>
      </c>
      <c r="O18" s="31">
        <v>2335</v>
      </c>
      <c r="P18" s="31">
        <v>3077</v>
      </c>
      <c r="Q18" s="31">
        <v>4199</v>
      </c>
      <c r="R18" s="31">
        <v>4585</v>
      </c>
      <c r="S18" s="31">
        <v>6211</v>
      </c>
    </row>
    <row r="19" spans="1:19" ht="12.75">
      <c r="A19" s="15" t="s">
        <v>71</v>
      </c>
      <c r="B19" s="30">
        <v>2.24</v>
      </c>
      <c r="C19" s="30">
        <v>7.412</v>
      </c>
      <c r="D19" s="30" t="s">
        <v>40</v>
      </c>
      <c r="E19" s="30" t="s">
        <v>40</v>
      </c>
      <c r="F19" s="30" t="s">
        <v>40</v>
      </c>
      <c r="G19" s="30" t="s">
        <v>40</v>
      </c>
      <c r="H19" s="30">
        <v>0</v>
      </c>
      <c r="I19" s="30">
        <v>19</v>
      </c>
      <c r="J19" s="30">
        <v>13</v>
      </c>
      <c r="K19" s="30">
        <v>7</v>
      </c>
      <c r="L19" s="30" t="s">
        <v>40</v>
      </c>
      <c r="M19" s="30" t="s">
        <v>40</v>
      </c>
      <c r="N19" s="30" t="s">
        <v>40</v>
      </c>
      <c r="O19" s="30" t="s">
        <v>40</v>
      </c>
      <c r="P19" s="30" t="s">
        <v>40</v>
      </c>
      <c r="Q19" s="30">
        <v>0</v>
      </c>
      <c r="R19" s="30">
        <v>0</v>
      </c>
      <c r="S19" s="30">
        <v>0</v>
      </c>
    </row>
    <row r="20" spans="1:19" ht="12.75">
      <c r="A20" s="14" t="s">
        <v>72</v>
      </c>
      <c r="B20" s="31">
        <v>0.166</v>
      </c>
      <c r="C20" s="31">
        <v>0.626</v>
      </c>
      <c r="D20" s="31">
        <v>40.154</v>
      </c>
      <c r="E20" s="31">
        <v>60.049</v>
      </c>
      <c r="F20" s="31">
        <v>49.768</v>
      </c>
      <c r="G20" s="31">
        <v>45.662</v>
      </c>
      <c r="H20" s="31">
        <v>32.469</v>
      </c>
      <c r="I20" s="31">
        <v>2.821</v>
      </c>
      <c r="J20" s="31">
        <v>5</v>
      </c>
      <c r="K20" s="31">
        <v>6</v>
      </c>
      <c r="L20" s="31">
        <v>56</v>
      </c>
      <c r="M20" s="31">
        <v>470</v>
      </c>
      <c r="N20" s="31">
        <v>816</v>
      </c>
      <c r="O20" s="31">
        <v>423</v>
      </c>
      <c r="P20" s="31">
        <v>475</v>
      </c>
      <c r="Q20" s="31">
        <v>922</v>
      </c>
      <c r="R20" s="31">
        <v>1285</v>
      </c>
      <c r="S20" s="31">
        <v>2128</v>
      </c>
    </row>
    <row r="21" spans="1:19" ht="12.75">
      <c r="A21" s="15" t="s">
        <v>73</v>
      </c>
      <c r="B21" s="30">
        <v>0</v>
      </c>
      <c r="C21" s="30">
        <v>186.377</v>
      </c>
      <c r="D21" s="30">
        <v>730.144</v>
      </c>
      <c r="E21" s="30">
        <v>255.325</v>
      </c>
      <c r="F21" s="30">
        <v>79.749</v>
      </c>
      <c r="G21" s="30">
        <v>74.271</v>
      </c>
      <c r="H21" s="30">
        <v>69.639</v>
      </c>
      <c r="I21" s="30">
        <v>144.36</v>
      </c>
      <c r="J21" s="30">
        <v>170</v>
      </c>
      <c r="K21" s="30">
        <v>216</v>
      </c>
      <c r="L21" s="30">
        <v>248</v>
      </c>
      <c r="M21" s="30">
        <v>598</v>
      </c>
      <c r="N21" s="30">
        <v>1801</v>
      </c>
      <c r="O21" s="30">
        <v>1912</v>
      </c>
      <c r="P21" s="30">
        <v>2602</v>
      </c>
      <c r="Q21" s="30">
        <v>3277</v>
      </c>
      <c r="R21" s="30">
        <v>3300</v>
      </c>
      <c r="S21" s="30">
        <v>4083</v>
      </c>
    </row>
    <row r="22" spans="1:19" ht="12.75">
      <c r="A22" s="16" t="s">
        <v>74</v>
      </c>
      <c r="B22" s="32">
        <v>149.006</v>
      </c>
      <c r="C22" s="32">
        <v>649.559</v>
      </c>
      <c r="D22" s="32">
        <v>2472.722</v>
      </c>
      <c r="E22" s="32">
        <v>2135.169</v>
      </c>
      <c r="F22" s="32">
        <v>1637.547</v>
      </c>
      <c r="G22" s="32">
        <v>1990.449</v>
      </c>
      <c r="H22" s="32">
        <v>2162.033</v>
      </c>
      <c r="I22" s="32">
        <v>2966.751</v>
      </c>
      <c r="J22" s="32">
        <v>3473</v>
      </c>
      <c r="K22" s="32">
        <v>4164</v>
      </c>
      <c r="L22" s="32">
        <v>6225</v>
      </c>
      <c r="M22" s="32">
        <v>8169</v>
      </c>
      <c r="N22" s="32">
        <v>13795</v>
      </c>
      <c r="O22" s="32">
        <v>18775</v>
      </c>
      <c r="P22" s="32">
        <v>25250</v>
      </c>
      <c r="Q22" s="32">
        <v>32555</v>
      </c>
      <c r="R22" s="32">
        <v>40159</v>
      </c>
      <c r="S22" s="32">
        <v>54505</v>
      </c>
    </row>
    <row r="23" spans="1:19" ht="12.75">
      <c r="A23" s="1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15" t="s">
        <v>76</v>
      </c>
      <c r="B24" s="30">
        <v>32.697</v>
      </c>
      <c r="C24" s="30">
        <v>113.273</v>
      </c>
      <c r="D24" s="30">
        <v>463.026</v>
      </c>
      <c r="E24" s="30">
        <v>485.383</v>
      </c>
      <c r="F24" s="30">
        <v>444.748</v>
      </c>
      <c r="G24" s="30">
        <v>618.128</v>
      </c>
      <c r="H24" s="30">
        <v>819.811</v>
      </c>
      <c r="I24" s="30">
        <v>1141.733</v>
      </c>
      <c r="J24" s="30">
        <v>1366</v>
      </c>
      <c r="K24" s="30">
        <v>1816</v>
      </c>
      <c r="L24" s="30">
        <v>2795</v>
      </c>
      <c r="M24" s="30">
        <v>3594</v>
      </c>
      <c r="N24" s="30">
        <v>5605</v>
      </c>
      <c r="O24" s="30">
        <v>8051</v>
      </c>
      <c r="P24" s="30">
        <v>11145</v>
      </c>
      <c r="Q24" s="30">
        <v>13318</v>
      </c>
      <c r="R24" s="30">
        <v>15133</v>
      </c>
      <c r="S24" s="30">
        <v>16459</v>
      </c>
    </row>
    <row r="25" spans="1:19" ht="12.75">
      <c r="A25" s="14" t="s">
        <v>77</v>
      </c>
      <c r="B25" s="31">
        <v>1.5</v>
      </c>
      <c r="C25" s="31">
        <v>0.684</v>
      </c>
      <c r="D25" s="31">
        <v>14.322</v>
      </c>
      <c r="E25" s="31">
        <v>16.577</v>
      </c>
      <c r="F25" s="31">
        <v>14.992</v>
      </c>
      <c r="G25" s="31">
        <v>13.318</v>
      </c>
      <c r="H25" s="31">
        <v>4.216</v>
      </c>
      <c r="I25" s="31">
        <v>2.381</v>
      </c>
      <c r="J25" s="31">
        <v>3</v>
      </c>
      <c r="K25" s="31">
        <v>16</v>
      </c>
      <c r="L25" s="31">
        <v>17</v>
      </c>
      <c r="M25" s="31">
        <v>59</v>
      </c>
      <c r="N25" s="31">
        <v>141</v>
      </c>
      <c r="O25" s="31">
        <v>224</v>
      </c>
      <c r="P25" s="31">
        <v>524</v>
      </c>
      <c r="Q25" s="31"/>
      <c r="R25" s="31">
        <v>753</v>
      </c>
      <c r="S25" s="31">
        <v>1520</v>
      </c>
    </row>
    <row r="26" spans="1:19" ht="12.75">
      <c r="A26" s="14" t="s">
        <v>81</v>
      </c>
      <c r="B26" s="31">
        <v>9.621</v>
      </c>
      <c r="C26" s="31">
        <v>47.618</v>
      </c>
      <c r="D26" s="31">
        <v>261.587</v>
      </c>
      <c r="E26" s="31">
        <v>472.996</v>
      </c>
      <c r="F26" s="31">
        <v>461.674</v>
      </c>
      <c r="G26" s="31">
        <v>434.512</v>
      </c>
      <c r="H26" s="31">
        <v>428.674</v>
      </c>
      <c r="I26" s="31">
        <v>476.286</v>
      </c>
      <c r="J26" s="31">
        <v>560</v>
      </c>
      <c r="K26" s="31">
        <v>700</v>
      </c>
      <c r="L26" s="31">
        <v>902</v>
      </c>
      <c r="M26" s="31">
        <v>1093</v>
      </c>
      <c r="N26" s="31">
        <v>1618</v>
      </c>
      <c r="O26" s="31">
        <v>2097</v>
      </c>
      <c r="P26" s="31">
        <v>3227</v>
      </c>
      <c r="Q26" s="31">
        <v>5684</v>
      </c>
      <c r="R26" s="31">
        <v>7094</v>
      </c>
      <c r="S26" s="31">
        <v>10110</v>
      </c>
    </row>
    <row r="27" spans="1:19" ht="12.75">
      <c r="A27" s="17" t="s">
        <v>82</v>
      </c>
      <c r="B27" s="33">
        <v>43.818</v>
      </c>
      <c r="C27" s="33">
        <v>161.575</v>
      </c>
      <c r="D27" s="33">
        <v>738.935</v>
      </c>
      <c r="E27" s="33">
        <v>974.956</v>
      </c>
      <c r="F27" s="33">
        <v>921.414</v>
      </c>
      <c r="G27" s="33">
        <v>1065.958</v>
      </c>
      <c r="H27" s="33">
        <v>1252.701</v>
      </c>
      <c r="I27" s="33">
        <v>1620.4</v>
      </c>
      <c r="J27" s="33">
        <v>1929</v>
      </c>
      <c r="K27" s="33">
        <v>2532</v>
      </c>
      <c r="L27" s="33">
        <v>3714</v>
      </c>
      <c r="M27" s="33">
        <v>4746</v>
      </c>
      <c r="N27" s="33">
        <v>7364</v>
      </c>
      <c r="O27" s="33">
        <v>10372</v>
      </c>
      <c r="P27" s="33">
        <v>14896</v>
      </c>
      <c r="Q27" s="33">
        <v>19002</v>
      </c>
      <c r="R27" s="33">
        <v>22980</v>
      </c>
      <c r="S27" s="33">
        <v>28089</v>
      </c>
    </row>
    <row r="28" spans="1:19" ht="12.75">
      <c r="A28" s="14" t="s">
        <v>83</v>
      </c>
      <c r="B28" s="31">
        <v>76.702</v>
      </c>
      <c r="C28" s="31">
        <v>348.14</v>
      </c>
      <c r="D28" s="31">
        <v>1466.338</v>
      </c>
      <c r="E28" s="31">
        <v>2127.467</v>
      </c>
      <c r="F28" s="31">
        <v>2135.493</v>
      </c>
      <c r="G28" s="31">
        <v>2233.532</v>
      </c>
      <c r="H28" s="31">
        <v>1925.373</v>
      </c>
      <c r="I28" s="31">
        <v>1847.397</v>
      </c>
      <c r="J28" s="31">
        <v>1516</v>
      </c>
      <c r="K28" s="31">
        <v>1267</v>
      </c>
      <c r="L28" s="31">
        <v>1344</v>
      </c>
      <c r="M28" s="31">
        <v>533</v>
      </c>
      <c r="N28" s="31">
        <v>252</v>
      </c>
      <c r="O28" s="31">
        <v>641</v>
      </c>
      <c r="P28" s="31">
        <v>1415</v>
      </c>
      <c r="Q28" s="31">
        <v>3830</v>
      </c>
      <c r="R28" s="31">
        <v>5181</v>
      </c>
      <c r="S28" s="31">
        <v>12489</v>
      </c>
    </row>
    <row r="29" spans="1:19" ht="12.75">
      <c r="A29" s="15" t="s">
        <v>88</v>
      </c>
      <c r="B29" s="30" t="s">
        <v>40</v>
      </c>
      <c r="C29" s="30" t="s">
        <v>40</v>
      </c>
      <c r="D29" s="30" t="s">
        <v>40</v>
      </c>
      <c r="E29" s="30" t="s">
        <v>40</v>
      </c>
      <c r="F29" s="30" t="s">
        <v>40</v>
      </c>
      <c r="G29" s="30" t="s">
        <v>40</v>
      </c>
      <c r="H29" s="30" t="s">
        <v>40</v>
      </c>
      <c r="I29" s="30" t="s">
        <v>40</v>
      </c>
      <c r="J29" s="30" t="s">
        <v>40</v>
      </c>
      <c r="K29" s="30">
        <v>75</v>
      </c>
      <c r="L29" s="30">
        <v>98</v>
      </c>
      <c r="M29" s="30">
        <v>144</v>
      </c>
      <c r="N29" s="30">
        <v>202</v>
      </c>
      <c r="O29" s="30">
        <v>243</v>
      </c>
      <c r="P29" s="30">
        <v>266</v>
      </c>
      <c r="Q29" s="30" t="s">
        <v>40</v>
      </c>
      <c r="R29" s="30" t="s">
        <v>40</v>
      </c>
      <c r="S29" s="30" t="s">
        <v>40</v>
      </c>
    </row>
    <row r="30" spans="1:19" ht="12.75">
      <c r="A30" s="14" t="s">
        <v>89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34</v>
      </c>
      <c r="P30" s="31">
        <v>87</v>
      </c>
      <c r="Q30" s="31">
        <v>0</v>
      </c>
      <c r="R30" s="31">
        <v>0</v>
      </c>
      <c r="S30" s="31">
        <v>0</v>
      </c>
    </row>
    <row r="31" spans="1:19" ht="12.75">
      <c r="A31" s="15" t="s">
        <v>90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 t="s">
        <v>40</v>
      </c>
      <c r="I31" s="30">
        <v>-281.757</v>
      </c>
      <c r="J31" s="30">
        <v>-223</v>
      </c>
      <c r="K31" s="30">
        <v>-199</v>
      </c>
      <c r="L31" s="30">
        <v>-260</v>
      </c>
      <c r="M31" s="30">
        <v>-145</v>
      </c>
      <c r="N31" s="30">
        <v>-18</v>
      </c>
      <c r="O31" s="30">
        <v>-22</v>
      </c>
      <c r="P31" s="30">
        <v>-28</v>
      </c>
      <c r="Q31" s="30" t="s">
        <v>40</v>
      </c>
      <c r="R31" s="30" t="s">
        <v>40</v>
      </c>
      <c r="S31" s="30">
        <v>1021</v>
      </c>
    </row>
    <row r="32" spans="1:19" ht="12.75">
      <c r="A32" s="15" t="s">
        <v>94</v>
      </c>
      <c r="B32" s="30">
        <v>0</v>
      </c>
      <c r="C32" s="30">
        <v>0</v>
      </c>
      <c r="D32" s="30">
        <v>0</v>
      </c>
      <c r="E32" s="30">
        <v>-0.003</v>
      </c>
      <c r="F32" s="30">
        <v>20.64</v>
      </c>
      <c r="G32" s="30">
        <v>43.773</v>
      </c>
      <c r="H32" s="30">
        <v>20.066</v>
      </c>
      <c r="I32" s="30">
        <v>7.922</v>
      </c>
      <c r="J32" s="30">
        <v>5</v>
      </c>
      <c r="K32" s="30">
        <v>58</v>
      </c>
      <c r="L32" s="30">
        <v>132</v>
      </c>
      <c r="M32" s="30">
        <v>219</v>
      </c>
      <c r="N32" s="30">
        <v>738</v>
      </c>
      <c r="O32" s="30">
        <v>643</v>
      </c>
      <c r="P32" s="30">
        <v>857</v>
      </c>
      <c r="Q32" s="30">
        <v>1531</v>
      </c>
      <c r="R32" s="30">
        <v>2252</v>
      </c>
      <c r="S32" s="30">
        <v>2165</v>
      </c>
    </row>
    <row r="33" spans="1:19" ht="12.75">
      <c r="A33" s="16" t="s">
        <v>95</v>
      </c>
      <c r="B33" s="32">
        <v>120.52</v>
      </c>
      <c r="C33" s="32">
        <v>509.715</v>
      </c>
      <c r="D33" s="32">
        <v>2205.273</v>
      </c>
      <c r="E33" s="32">
        <v>3102.42</v>
      </c>
      <c r="F33" s="32">
        <v>3077.547</v>
      </c>
      <c r="G33" s="32">
        <v>3343.263</v>
      </c>
      <c r="H33" s="32">
        <v>3198.14</v>
      </c>
      <c r="I33" s="32">
        <v>3193.962</v>
      </c>
      <c r="J33" s="32">
        <v>3227</v>
      </c>
      <c r="K33" s="32">
        <v>3733</v>
      </c>
      <c r="L33" s="32">
        <v>5028</v>
      </c>
      <c r="M33" s="32">
        <v>5497</v>
      </c>
      <c r="N33" s="32">
        <v>8538</v>
      </c>
      <c r="O33" s="32">
        <v>11911</v>
      </c>
      <c r="P33" s="32">
        <v>17493</v>
      </c>
      <c r="Q33" s="32">
        <v>24363</v>
      </c>
      <c r="R33" s="32">
        <v>30413</v>
      </c>
      <c r="S33" s="32">
        <v>43764</v>
      </c>
    </row>
    <row r="34" spans="1:19" ht="12.75">
      <c r="A34" s="14" t="s">
        <v>102</v>
      </c>
      <c r="B34" s="31">
        <v>28.486</v>
      </c>
      <c r="C34" s="31">
        <v>139.844</v>
      </c>
      <c r="D34" s="31">
        <v>267.449</v>
      </c>
      <c r="E34" s="31">
        <v>-967.251</v>
      </c>
      <c r="F34" s="31">
        <v>-1440</v>
      </c>
      <c r="G34" s="31">
        <v>-1352.814</v>
      </c>
      <c r="H34" s="31">
        <v>-1036.107</v>
      </c>
      <c r="I34" s="31">
        <v>-227.211</v>
      </c>
      <c r="J34" s="31">
        <v>246</v>
      </c>
      <c r="K34" s="31">
        <v>431</v>
      </c>
      <c r="L34" s="31">
        <v>1197</v>
      </c>
      <c r="M34" s="31">
        <v>2672</v>
      </c>
      <c r="N34" s="31">
        <v>5257</v>
      </c>
      <c r="O34" s="31">
        <v>6864</v>
      </c>
      <c r="P34" s="31">
        <v>7757</v>
      </c>
      <c r="Q34" s="31">
        <v>8192</v>
      </c>
      <c r="R34" s="31">
        <v>9746</v>
      </c>
      <c r="S34" s="31">
        <v>10741</v>
      </c>
    </row>
    <row r="35" spans="1:19" ht="12.75">
      <c r="A35" s="15" t="s">
        <v>103</v>
      </c>
      <c r="B35" s="30">
        <v>0.239</v>
      </c>
      <c r="C35" s="30">
        <v>1.593</v>
      </c>
      <c r="D35" s="30">
        <v>3.452</v>
      </c>
      <c r="E35" s="30">
        <v>3.571</v>
      </c>
      <c r="F35" s="30">
        <v>3.732</v>
      </c>
      <c r="G35" s="30">
        <v>3.879</v>
      </c>
      <c r="H35" s="30">
        <v>4.034</v>
      </c>
      <c r="I35" s="30">
        <v>4.097</v>
      </c>
      <c r="J35" s="30">
        <v>4</v>
      </c>
      <c r="K35" s="30">
        <v>4</v>
      </c>
      <c r="L35" s="30">
        <v>4</v>
      </c>
      <c r="M35" s="30">
        <v>4</v>
      </c>
      <c r="N35" s="30">
        <v>5</v>
      </c>
      <c r="O35" s="30">
        <v>5</v>
      </c>
      <c r="P35" s="30">
        <v>5</v>
      </c>
      <c r="Q35" s="30">
        <v>5</v>
      </c>
      <c r="R35" s="30">
        <v>5</v>
      </c>
      <c r="S35" s="30">
        <v>5</v>
      </c>
    </row>
    <row r="36" spans="1:19" ht="12.75">
      <c r="A36" s="14" t="s">
        <v>104</v>
      </c>
      <c r="B36" s="31">
        <v>63.792</v>
      </c>
      <c r="C36" s="31">
        <v>300.13</v>
      </c>
      <c r="D36" s="31">
        <v>1195.54</v>
      </c>
      <c r="E36" s="31">
        <v>1338.303</v>
      </c>
      <c r="F36" s="31">
        <v>1462.769</v>
      </c>
      <c r="G36" s="31">
        <v>1649.946</v>
      </c>
      <c r="H36" s="31">
        <v>1899.398</v>
      </c>
      <c r="I36" s="31">
        <v>2124.598</v>
      </c>
      <c r="J36" s="31">
        <v>2263</v>
      </c>
      <c r="K36" s="31">
        <v>2517</v>
      </c>
      <c r="L36" s="31">
        <v>3063</v>
      </c>
      <c r="M36" s="31">
        <v>4121</v>
      </c>
      <c r="N36" s="31">
        <v>5736</v>
      </c>
      <c r="O36" s="31">
        <v>6325</v>
      </c>
      <c r="P36" s="31">
        <v>6990</v>
      </c>
      <c r="Q36" s="31">
        <v>8347</v>
      </c>
      <c r="R36" s="31">
        <v>9573</v>
      </c>
      <c r="S36" s="31">
        <v>11135</v>
      </c>
    </row>
    <row r="37" spans="1:19" ht="12.75">
      <c r="A37" s="14" t="s">
        <v>106</v>
      </c>
      <c r="B37" s="31">
        <v>-1.93</v>
      </c>
      <c r="C37" s="31">
        <v>0.181</v>
      </c>
      <c r="D37" s="31">
        <v>-49.515</v>
      </c>
      <c r="E37" s="31">
        <v>-15.824</v>
      </c>
      <c r="F37" s="31">
        <v>-45.923</v>
      </c>
      <c r="G37" s="31">
        <v>-6.591</v>
      </c>
      <c r="H37" s="31">
        <v>-2.85</v>
      </c>
      <c r="I37" s="31">
        <v>-2.038</v>
      </c>
      <c r="J37" s="31" t="s">
        <v>40</v>
      </c>
      <c r="K37" s="31">
        <v>-2</v>
      </c>
      <c r="L37" s="31">
        <v>-1</v>
      </c>
      <c r="M37" s="31">
        <v>-1</v>
      </c>
      <c r="N37" s="31" t="s">
        <v>40</v>
      </c>
      <c r="O37" s="31" t="s">
        <v>40</v>
      </c>
      <c r="P37" s="31" t="s">
        <v>40</v>
      </c>
      <c r="Q37" s="31">
        <v>-239</v>
      </c>
      <c r="R37" s="31">
        <v>-185</v>
      </c>
      <c r="S37" s="31">
        <v>-511</v>
      </c>
    </row>
    <row r="38" spans="1:19" ht="12.75">
      <c r="A38" s="14" t="s">
        <v>108</v>
      </c>
      <c r="B38" s="31">
        <v>-33.615</v>
      </c>
      <c r="C38" s="31">
        <v>-162.06</v>
      </c>
      <c r="D38" s="31">
        <v>-882.028</v>
      </c>
      <c r="E38" s="31">
        <v>-2293.301</v>
      </c>
      <c r="F38" s="31">
        <v>-2860.578</v>
      </c>
      <c r="G38" s="31">
        <v>-3009.71</v>
      </c>
      <c r="H38" s="31">
        <v>-2974.428</v>
      </c>
      <c r="I38" s="31">
        <v>-2385.977</v>
      </c>
      <c r="J38" s="31">
        <v>-2027</v>
      </c>
      <c r="K38" s="31">
        <v>-1837</v>
      </c>
      <c r="L38" s="31">
        <v>-1375</v>
      </c>
      <c r="M38" s="31">
        <v>-730</v>
      </c>
      <c r="N38" s="31">
        <v>172</v>
      </c>
      <c r="O38" s="31">
        <v>1324</v>
      </c>
      <c r="P38" s="31">
        <v>1955</v>
      </c>
      <c r="Q38" s="31">
        <v>1916</v>
      </c>
      <c r="R38" s="31">
        <v>2190</v>
      </c>
      <c r="S38" s="31">
        <v>1949</v>
      </c>
    </row>
    <row r="39" spans="1:19" ht="12.75">
      <c r="A39" s="15" t="s">
        <v>111</v>
      </c>
      <c r="B39" s="30">
        <v>0</v>
      </c>
      <c r="C39" s="30" t="s">
        <v>40</v>
      </c>
      <c r="D39" s="30" t="s">
        <v>40</v>
      </c>
      <c r="E39" s="30" t="s">
        <v>40</v>
      </c>
      <c r="F39" s="30" t="s">
        <v>40</v>
      </c>
      <c r="G39" s="30">
        <v>-8.183</v>
      </c>
      <c r="H39" s="30">
        <v>17.412</v>
      </c>
      <c r="I39" s="30">
        <v>22.768</v>
      </c>
      <c r="J39" s="30">
        <v>11</v>
      </c>
      <c r="K39" s="30">
        <v>2</v>
      </c>
      <c r="L39" s="30">
        <v>-1</v>
      </c>
      <c r="M39" s="30">
        <v>-128</v>
      </c>
      <c r="N39" s="30">
        <v>-66</v>
      </c>
      <c r="O39" s="30">
        <v>-203</v>
      </c>
      <c r="P39" s="30">
        <v>-326</v>
      </c>
      <c r="Q39" s="30">
        <v>0</v>
      </c>
      <c r="R39" s="30">
        <v>0</v>
      </c>
      <c r="S39" s="30">
        <v>0</v>
      </c>
    </row>
    <row r="40" spans="1:19" ht="12.75">
      <c r="A40" s="14" t="s">
        <v>112</v>
      </c>
      <c r="B40" s="31">
        <v>0</v>
      </c>
      <c r="C40" s="31" t="s">
        <v>40</v>
      </c>
      <c r="D40" s="31" t="s">
        <v>40</v>
      </c>
      <c r="E40" s="31" t="s">
        <v>40</v>
      </c>
      <c r="F40" s="31" t="s">
        <v>40</v>
      </c>
      <c r="G40" s="31">
        <v>17.845</v>
      </c>
      <c r="H40" s="31">
        <v>20.327</v>
      </c>
      <c r="I40" s="31">
        <v>9.341</v>
      </c>
      <c r="J40" s="31">
        <v>-5</v>
      </c>
      <c r="K40" s="31">
        <v>-1</v>
      </c>
      <c r="L40" s="31">
        <v>7</v>
      </c>
      <c r="M40" s="31">
        <v>6</v>
      </c>
      <c r="N40" s="31">
        <v>10</v>
      </c>
      <c r="O40" s="31">
        <v>13</v>
      </c>
      <c r="P40" s="31">
        <v>10</v>
      </c>
      <c r="Q40" s="31">
        <v>0</v>
      </c>
      <c r="R40" s="31">
        <v>0</v>
      </c>
      <c r="S40" s="31">
        <v>0</v>
      </c>
    </row>
    <row r="41" spans="1:19" ht="12.75">
      <c r="A41" s="15" t="s">
        <v>113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 t="s">
        <v>40</v>
      </c>
      <c r="J41" s="30" t="s">
        <v>40</v>
      </c>
      <c r="K41" s="30">
        <v>252</v>
      </c>
      <c r="L41" s="30">
        <v>500</v>
      </c>
      <c r="M41" s="30">
        <v>600</v>
      </c>
      <c r="N41" s="30">
        <v>600</v>
      </c>
      <c r="O41" s="30">
        <v>600</v>
      </c>
      <c r="P41" s="30">
        <v>877</v>
      </c>
      <c r="Q41" s="30">
        <v>1837</v>
      </c>
      <c r="R41" s="30">
        <v>1837</v>
      </c>
      <c r="S41" s="30">
        <v>1837</v>
      </c>
    </row>
    <row r="42" spans="1:19" ht="12.75">
      <c r="A42" s="16" t="s">
        <v>114</v>
      </c>
      <c r="B42" s="32">
        <v>28.486</v>
      </c>
      <c r="C42" s="32">
        <v>139.844</v>
      </c>
      <c r="D42" s="32">
        <v>267.449</v>
      </c>
      <c r="E42" s="32">
        <v>-967.251</v>
      </c>
      <c r="F42" s="32">
        <v>-1440</v>
      </c>
      <c r="G42" s="32">
        <v>-1352.814</v>
      </c>
      <c r="H42" s="32">
        <v>-1036.107</v>
      </c>
      <c r="I42" s="32">
        <v>-227.211</v>
      </c>
      <c r="J42" s="32">
        <v>246</v>
      </c>
      <c r="K42" s="32">
        <v>431</v>
      </c>
      <c r="L42" s="32">
        <v>1197</v>
      </c>
      <c r="M42" s="32">
        <v>2672</v>
      </c>
      <c r="N42" s="32">
        <v>5257</v>
      </c>
      <c r="O42" s="32">
        <v>6864</v>
      </c>
      <c r="P42" s="32">
        <v>7757</v>
      </c>
      <c r="Q42" s="32">
        <v>8192</v>
      </c>
      <c r="R42" s="32">
        <v>9746</v>
      </c>
      <c r="S42" s="32">
        <v>10741</v>
      </c>
    </row>
    <row r="43" spans="1:19" ht="12.75">
      <c r="A43" s="17" t="s">
        <v>115</v>
      </c>
      <c r="B43" s="33">
        <v>149.006</v>
      </c>
      <c r="C43" s="33">
        <v>649.559</v>
      </c>
      <c r="D43" s="33">
        <v>2472.722</v>
      </c>
      <c r="E43" s="33">
        <v>2135.169</v>
      </c>
      <c r="F43" s="33">
        <v>1637.547</v>
      </c>
      <c r="G43" s="33">
        <v>1990.449</v>
      </c>
      <c r="H43" s="33">
        <v>2162.033</v>
      </c>
      <c r="I43" s="33">
        <v>2966.751</v>
      </c>
      <c r="J43" s="33">
        <v>3473</v>
      </c>
      <c r="K43" s="33">
        <v>4164</v>
      </c>
      <c r="L43" s="33">
        <v>6225</v>
      </c>
      <c r="M43" s="33">
        <v>8169</v>
      </c>
      <c r="N43" s="33">
        <v>13795</v>
      </c>
      <c r="O43" s="33">
        <v>18775</v>
      </c>
      <c r="P43" s="33">
        <v>25250</v>
      </c>
      <c r="Q43" s="33">
        <v>32555</v>
      </c>
      <c r="R43" s="33">
        <v>40159</v>
      </c>
      <c r="S43" s="33">
        <v>54505</v>
      </c>
    </row>
    <row r="44" spans="1:19" ht="12.75">
      <c r="A44" s="14" t="s">
        <v>116</v>
      </c>
      <c r="B44" s="31">
        <v>287.246028</v>
      </c>
      <c r="C44" s="31">
        <v>318.534</v>
      </c>
      <c r="D44" s="31">
        <v>345.155</v>
      </c>
      <c r="E44" s="31">
        <v>357.14</v>
      </c>
      <c r="F44" s="31">
        <v>373.218</v>
      </c>
      <c r="G44" s="31">
        <v>387.906</v>
      </c>
      <c r="H44" s="31">
        <v>403.354</v>
      </c>
      <c r="I44" s="31">
        <v>409.711</v>
      </c>
      <c r="J44" s="31">
        <v>416</v>
      </c>
      <c r="K44" s="31">
        <v>414</v>
      </c>
      <c r="L44" s="31">
        <v>416</v>
      </c>
      <c r="M44" s="31">
        <v>428</v>
      </c>
      <c r="N44" s="31">
        <v>444</v>
      </c>
      <c r="O44" s="31">
        <v>451</v>
      </c>
      <c r="P44" s="31">
        <v>455</v>
      </c>
      <c r="Q44" s="31">
        <v>454</v>
      </c>
      <c r="R44" s="31">
        <v>459</v>
      </c>
      <c r="S44" s="31">
        <v>465</v>
      </c>
    </row>
    <row r="45" spans="2:19" ht="12.7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2:19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2:19" ht="12.75">
      <c r="B47" s="35">
        <v>1997</v>
      </c>
      <c r="C47" s="35">
        <v>1998</v>
      </c>
      <c r="D47" s="35">
        <v>1999</v>
      </c>
      <c r="E47" s="35">
        <v>2000</v>
      </c>
      <c r="F47" s="35">
        <v>2001</v>
      </c>
      <c r="G47" s="35">
        <v>2002</v>
      </c>
      <c r="H47" s="35">
        <v>2003</v>
      </c>
      <c r="I47" s="35">
        <v>2004</v>
      </c>
      <c r="J47" s="35">
        <v>2005</v>
      </c>
      <c r="K47" s="35">
        <v>2006</v>
      </c>
      <c r="L47" s="35">
        <v>2007</v>
      </c>
      <c r="M47" s="35">
        <v>2008</v>
      </c>
      <c r="N47" s="35">
        <v>2009</v>
      </c>
      <c r="O47" s="35">
        <v>2010</v>
      </c>
      <c r="P47" s="35">
        <v>2011</v>
      </c>
      <c r="Q47" s="35">
        <v>2012</v>
      </c>
      <c r="R47" s="35">
        <v>2013</v>
      </c>
      <c r="S47" s="35">
        <v>2014</v>
      </c>
    </row>
    <row r="48" spans="1:19" ht="12.75">
      <c r="A48" s="15" t="s">
        <v>119</v>
      </c>
      <c r="B48" s="30">
        <v>147.758</v>
      </c>
      <c r="C48" s="30">
        <v>609.996</v>
      </c>
      <c r="D48" s="30">
        <v>1639.839</v>
      </c>
      <c r="E48" s="30">
        <v>2761.983</v>
      </c>
      <c r="F48" s="30">
        <v>3122.433</v>
      </c>
      <c r="G48" s="30">
        <v>3932.936</v>
      </c>
      <c r="H48" s="30">
        <v>5263.699</v>
      </c>
      <c r="I48" s="30">
        <v>6921.124</v>
      </c>
      <c r="J48" s="30">
        <v>8490</v>
      </c>
      <c r="K48" s="30">
        <v>10711</v>
      </c>
      <c r="L48" s="30">
        <v>14835</v>
      </c>
      <c r="M48" s="30">
        <v>19166</v>
      </c>
      <c r="N48" s="30">
        <v>24509</v>
      </c>
      <c r="O48" s="30">
        <v>34204</v>
      </c>
      <c r="P48" s="30">
        <v>48077</v>
      </c>
      <c r="Q48" s="30">
        <v>61093</v>
      </c>
      <c r="R48" s="30">
        <v>74452</v>
      </c>
      <c r="S48" s="30">
        <v>88988</v>
      </c>
    </row>
    <row r="49" spans="1:19" ht="12.75">
      <c r="A49" s="14" t="s">
        <v>120</v>
      </c>
      <c r="B49" s="31">
        <v>176.967</v>
      </c>
      <c r="C49" s="31">
        <v>671.784</v>
      </c>
      <c r="D49" s="31">
        <v>2237.522</v>
      </c>
      <c r="E49" s="31">
        <v>3425.552</v>
      </c>
      <c r="F49" s="31">
        <v>3353.105</v>
      </c>
      <c r="G49" s="31">
        <v>3827.239</v>
      </c>
      <c r="H49" s="31">
        <v>4992.964</v>
      </c>
      <c r="I49" s="31">
        <v>6485.746</v>
      </c>
      <c r="J49" s="31">
        <v>8018</v>
      </c>
      <c r="K49" s="31">
        <v>10322</v>
      </c>
      <c r="L49" s="31">
        <v>14180</v>
      </c>
      <c r="M49" s="31">
        <v>18324</v>
      </c>
      <c r="N49" s="31">
        <v>23380</v>
      </c>
      <c r="O49" s="31">
        <v>32798</v>
      </c>
      <c r="P49" s="31">
        <v>47215</v>
      </c>
      <c r="Q49" s="31">
        <v>60417</v>
      </c>
      <c r="R49" s="31">
        <v>73707</v>
      </c>
      <c r="S49" s="31">
        <v>88810</v>
      </c>
    </row>
    <row r="50" spans="1:19" ht="12.75">
      <c r="A50" s="15" t="s">
        <v>121</v>
      </c>
      <c r="B50" s="30">
        <v>115.557</v>
      </c>
      <c r="C50" s="30">
        <v>466.463</v>
      </c>
      <c r="D50" s="30">
        <v>1312.388</v>
      </c>
      <c r="E50" s="30">
        <v>2021.746</v>
      </c>
      <c r="F50" s="30">
        <v>2239.166</v>
      </c>
      <c r="G50" s="30">
        <v>2858.044</v>
      </c>
      <c r="H50" s="30">
        <v>3930.973</v>
      </c>
      <c r="I50" s="30">
        <v>5243.403</v>
      </c>
      <c r="J50" s="30">
        <v>6335</v>
      </c>
      <c r="K50" s="30">
        <v>8060</v>
      </c>
      <c r="L50" s="30">
        <v>11224</v>
      </c>
      <c r="M50" s="30">
        <v>14585</v>
      </c>
      <c r="N50" s="30">
        <v>18594</v>
      </c>
      <c r="O50" s="30">
        <v>26009</v>
      </c>
      <c r="P50" s="30">
        <v>36354</v>
      </c>
      <c r="Q50" s="30">
        <v>43975</v>
      </c>
      <c r="R50" s="30">
        <v>50760</v>
      </c>
      <c r="S50" s="30">
        <v>57825</v>
      </c>
    </row>
    <row r="51" spans="1:19" ht="12.75">
      <c r="A51" s="14" t="s">
        <v>122</v>
      </c>
      <c r="B51" s="31">
        <v>58.022</v>
      </c>
      <c r="C51" s="31">
        <v>195.629</v>
      </c>
      <c r="D51" s="31">
        <v>673.634</v>
      </c>
      <c r="E51" s="31">
        <v>997.574</v>
      </c>
      <c r="F51" s="31">
        <v>848.197</v>
      </c>
      <c r="G51" s="31">
        <v>881.443</v>
      </c>
      <c r="H51" s="31">
        <v>983.681</v>
      </c>
      <c r="I51" s="31">
        <v>1169.536</v>
      </c>
      <c r="J51" s="31">
        <v>1560</v>
      </c>
      <c r="K51" s="31">
        <v>2057</v>
      </c>
      <c r="L51" s="31">
        <v>2689</v>
      </c>
      <c r="M51" s="31">
        <v>3452</v>
      </c>
      <c r="N51" s="31">
        <v>4300</v>
      </c>
      <c r="O51" s="31">
        <v>6131</v>
      </c>
      <c r="P51" s="31">
        <v>9773</v>
      </c>
      <c r="Q51" s="31">
        <v>14287</v>
      </c>
      <c r="R51" s="31">
        <v>19412</v>
      </c>
      <c r="S51" s="31">
        <v>25925</v>
      </c>
    </row>
    <row r="52" spans="1:19" ht="12.75">
      <c r="A52" s="15" t="s">
        <v>123</v>
      </c>
      <c r="B52" s="30">
        <v>3.388</v>
      </c>
      <c r="C52" s="30">
        <v>9.692</v>
      </c>
      <c r="D52" s="30">
        <v>251.5</v>
      </c>
      <c r="E52" s="30">
        <v>406.232</v>
      </c>
      <c r="F52" s="30">
        <v>265.742</v>
      </c>
      <c r="G52" s="30">
        <v>87.752</v>
      </c>
      <c r="H52" s="30">
        <v>78.31</v>
      </c>
      <c r="I52" s="30">
        <v>75.724</v>
      </c>
      <c r="J52" s="30">
        <v>121</v>
      </c>
      <c r="K52" s="30">
        <v>205</v>
      </c>
      <c r="L52" s="30">
        <v>271</v>
      </c>
      <c r="M52" s="30">
        <v>340</v>
      </c>
      <c r="N52" s="30">
        <v>432</v>
      </c>
      <c r="O52" s="30">
        <v>657</v>
      </c>
      <c r="P52" s="30">
        <v>1083</v>
      </c>
      <c r="Q52" s="30">
        <v>2159</v>
      </c>
      <c r="R52" s="30">
        <v>3421</v>
      </c>
      <c r="S52" s="30">
        <v>4927</v>
      </c>
    </row>
    <row r="53" spans="1:19" ht="12.75">
      <c r="A53" s="15" t="s">
        <v>127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-2.917</v>
      </c>
      <c r="J53" s="30">
        <v>2</v>
      </c>
      <c r="K53" s="30">
        <v>0</v>
      </c>
      <c r="L53" s="30">
        <v>-4</v>
      </c>
      <c r="M53" s="30">
        <v>-53</v>
      </c>
      <c r="N53" s="30">
        <v>54</v>
      </c>
      <c r="O53" s="30">
        <v>1</v>
      </c>
      <c r="P53" s="30">
        <v>5</v>
      </c>
      <c r="Q53" s="30">
        <v>-4</v>
      </c>
      <c r="R53" s="30">
        <v>114</v>
      </c>
      <c r="S53" s="30">
        <v>133</v>
      </c>
    </row>
    <row r="54" spans="1:19" ht="12.75">
      <c r="A54" s="14" t="s">
        <v>128</v>
      </c>
      <c r="B54" s="31">
        <v>-29.209</v>
      </c>
      <c r="C54" s="31">
        <v>-61.788</v>
      </c>
      <c r="D54" s="31">
        <v>-597.683</v>
      </c>
      <c r="E54" s="31">
        <v>-663.569</v>
      </c>
      <c r="F54" s="31">
        <v>-230.672</v>
      </c>
      <c r="G54" s="31">
        <v>105.697</v>
      </c>
      <c r="H54" s="31">
        <v>270.735</v>
      </c>
      <c r="I54" s="31">
        <v>435.378</v>
      </c>
      <c r="J54" s="31">
        <v>472</v>
      </c>
      <c r="K54" s="31">
        <v>389</v>
      </c>
      <c r="L54" s="31">
        <v>655</v>
      </c>
      <c r="M54" s="31">
        <v>842</v>
      </c>
      <c r="N54" s="31">
        <v>1129</v>
      </c>
      <c r="O54" s="31">
        <v>1406</v>
      </c>
      <c r="P54" s="31">
        <v>862</v>
      </c>
      <c r="Q54" s="31">
        <v>676</v>
      </c>
      <c r="R54" s="31">
        <v>745</v>
      </c>
      <c r="S54" s="31">
        <v>178</v>
      </c>
    </row>
    <row r="55" spans="1:19" ht="12.75">
      <c r="A55" s="15" t="s">
        <v>129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 t="s">
        <v>40</v>
      </c>
      <c r="H55" s="30">
        <v>2</v>
      </c>
      <c r="I55" s="30">
        <v>11.672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 t="s">
        <v>40</v>
      </c>
      <c r="Q55" s="30">
        <v>0</v>
      </c>
      <c r="R55" s="30" t="s">
        <v>40</v>
      </c>
      <c r="S55" s="30">
        <v>0</v>
      </c>
    </row>
    <row r="56" spans="1:19" ht="12.75">
      <c r="A56" s="14" t="s">
        <v>130</v>
      </c>
      <c r="B56" s="31">
        <v>0</v>
      </c>
      <c r="C56" s="31">
        <v>50.172</v>
      </c>
      <c r="D56" s="31">
        <v>8.072</v>
      </c>
      <c r="E56" s="31">
        <v>200.311</v>
      </c>
      <c r="F56" s="31">
        <v>181.585</v>
      </c>
      <c r="G56" s="31">
        <v>49.674</v>
      </c>
      <c r="H56" s="31">
        <v>31.849</v>
      </c>
      <c r="I56" s="31">
        <v>4</v>
      </c>
      <c r="J56" s="31">
        <v>46</v>
      </c>
      <c r="K56" s="31">
        <v>6</v>
      </c>
      <c r="L56" s="31">
        <v>0</v>
      </c>
      <c r="M56" s="31">
        <v>0</v>
      </c>
      <c r="N56" s="31">
        <v>0</v>
      </c>
      <c r="O56" s="31">
        <v>0</v>
      </c>
      <c r="P56" s="31" t="s">
        <v>40</v>
      </c>
      <c r="Q56" s="31">
        <v>0</v>
      </c>
      <c r="R56" s="31" t="s">
        <v>40</v>
      </c>
      <c r="S56" s="31">
        <v>0</v>
      </c>
    </row>
    <row r="57" spans="1:19" ht="12.75">
      <c r="A57" s="15" t="s">
        <v>131</v>
      </c>
      <c r="B57" s="30">
        <v>1.898</v>
      </c>
      <c r="C57" s="30">
        <v>14.053</v>
      </c>
      <c r="D57" s="30">
        <v>45.451</v>
      </c>
      <c r="E57" s="30">
        <v>40.821</v>
      </c>
      <c r="F57" s="30">
        <v>29.103</v>
      </c>
      <c r="G57" s="30">
        <v>23.687</v>
      </c>
      <c r="H57" s="30">
        <v>21.955</v>
      </c>
      <c r="I57" s="30">
        <v>28.197</v>
      </c>
      <c r="J57" s="30">
        <v>44</v>
      </c>
      <c r="K57" s="30">
        <v>59</v>
      </c>
      <c r="L57" s="30">
        <v>90</v>
      </c>
      <c r="M57" s="30">
        <v>83</v>
      </c>
      <c r="N57" s="30">
        <v>37</v>
      </c>
      <c r="O57" s="30">
        <v>51</v>
      </c>
      <c r="P57" s="30">
        <v>61</v>
      </c>
      <c r="Q57" s="30">
        <v>40</v>
      </c>
      <c r="R57" s="30">
        <v>38</v>
      </c>
      <c r="S57" s="30">
        <v>39</v>
      </c>
    </row>
    <row r="58" spans="1:19" ht="12.75">
      <c r="A58" s="14" t="s">
        <v>132</v>
      </c>
      <c r="B58" s="31">
        <v>0.279</v>
      </c>
      <c r="C58" s="31">
        <v>26.639</v>
      </c>
      <c r="D58" s="31">
        <v>87.966</v>
      </c>
      <c r="E58" s="31">
        <v>130.921</v>
      </c>
      <c r="F58" s="31">
        <v>139.232</v>
      </c>
      <c r="G58" s="31">
        <v>142.925</v>
      </c>
      <c r="H58" s="31">
        <v>129.979</v>
      </c>
      <c r="I58" s="31">
        <v>107.227</v>
      </c>
      <c r="J58" s="31">
        <v>92</v>
      </c>
      <c r="K58" s="31">
        <v>78</v>
      </c>
      <c r="L58" s="31">
        <v>77</v>
      </c>
      <c r="M58" s="31">
        <v>71</v>
      </c>
      <c r="N58" s="31">
        <v>34</v>
      </c>
      <c r="O58" s="31">
        <v>39</v>
      </c>
      <c r="P58" s="31">
        <v>65</v>
      </c>
      <c r="Q58" s="31">
        <v>92</v>
      </c>
      <c r="R58" s="31">
        <v>141</v>
      </c>
      <c r="S58" s="31">
        <v>210</v>
      </c>
    </row>
    <row r="59" spans="1:19" ht="12.75">
      <c r="A59" s="15" t="s">
        <v>135</v>
      </c>
      <c r="B59" s="30">
        <v>0</v>
      </c>
      <c r="C59" s="30">
        <v>0</v>
      </c>
      <c r="D59" s="30">
        <v>1.671</v>
      </c>
      <c r="E59" s="30">
        <v>-152.697</v>
      </c>
      <c r="F59" s="30">
        <v>-4.041</v>
      </c>
      <c r="G59" s="30">
        <v>-82.549</v>
      </c>
      <c r="H59" s="30">
        <v>-97.144</v>
      </c>
      <c r="I59" s="30">
        <v>-8.15</v>
      </c>
      <c r="J59" s="30">
        <v>50</v>
      </c>
      <c r="K59" s="30">
        <v>13</v>
      </c>
      <c r="L59" s="30">
        <v>-8</v>
      </c>
      <c r="M59" s="30">
        <v>47</v>
      </c>
      <c r="N59" s="30">
        <v>29</v>
      </c>
      <c r="O59" s="30">
        <v>79</v>
      </c>
      <c r="P59" s="30">
        <v>76</v>
      </c>
      <c r="Q59" s="30">
        <v>-80</v>
      </c>
      <c r="R59" s="30">
        <v>-136</v>
      </c>
      <c r="S59" s="30">
        <v>-118</v>
      </c>
    </row>
    <row r="60" spans="1:19" ht="12.75">
      <c r="A60" s="14" t="s">
        <v>136</v>
      </c>
      <c r="B60" s="31" t="s">
        <v>40</v>
      </c>
      <c r="C60" s="31" t="s">
        <v>40</v>
      </c>
      <c r="D60" s="31">
        <v>3.4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 t="s">
        <v>40</v>
      </c>
      <c r="Q60" s="31">
        <v>0</v>
      </c>
      <c r="R60" s="31">
        <v>0</v>
      </c>
      <c r="S60" s="31">
        <v>0</v>
      </c>
    </row>
    <row r="61" spans="1:19" ht="12.75">
      <c r="A61" s="14" t="s">
        <v>138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-232.581</v>
      </c>
      <c r="J61" s="31">
        <v>95</v>
      </c>
      <c r="K61" s="31">
        <v>187</v>
      </c>
      <c r="L61" s="31">
        <v>184</v>
      </c>
      <c r="M61" s="31">
        <v>247</v>
      </c>
      <c r="N61" s="31">
        <v>253</v>
      </c>
      <c r="O61" s="31">
        <v>352</v>
      </c>
      <c r="P61" s="31">
        <v>291</v>
      </c>
      <c r="Q61" s="31">
        <v>428</v>
      </c>
      <c r="R61" s="31">
        <v>161</v>
      </c>
      <c r="S61" s="31">
        <v>167</v>
      </c>
    </row>
    <row r="62" spans="1:19" ht="12.75">
      <c r="A62" s="15" t="s">
        <v>144</v>
      </c>
      <c r="B62" s="30">
        <v>0</v>
      </c>
      <c r="C62" s="30">
        <v>0</v>
      </c>
      <c r="D62" s="30">
        <v>-76.769</v>
      </c>
      <c r="E62" s="30">
        <v>-304.596</v>
      </c>
      <c r="F62" s="30">
        <v>-30.327</v>
      </c>
      <c r="G62" s="30">
        <v>-4.169</v>
      </c>
      <c r="H62" s="30">
        <v>-0.436</v>
      </c>
      <c r="I62" s="30">
        <v>0</v>
      </c>
      <c r="J62" s="30">
        <v>0</v>
      </c>
      <c r="K62" s="30">
        <v>0</v>
      </c>
      <c r="L62" s="30">
        <v>0</v>
      </c>
      <c r="M62" s="30">
        <v>-9</v>
      </c>
      <c r="N62" s="30">
        <v>-6</v>
      </c>
      <c r="O62" s="30">
        <v>7</v>
      </c>
      <c r="P62" s="30">
        <v>-12</v>
      </c>
      <c r="Q62" s="30">
        <v>-155</v>
      </c>
      <c r="R62" s="30">
        <v>-71</v>
      </c>
      <c r="S62" s="30">
        <v>37</v>
      </c>
    </row>
    <row r="63" spans="1:19" ht="12.75">
      <c r="A63" s="14" t="s">
        <v>147</v>
      </c>
      <c r="B63" s="31">
        <v>-27.59</v>
      </c>
      <c r="C63" s="31">
        <v>-124.546</v>
      </c>
      <c r="D63" s="31">
        <v>-719.968</v>
      </c>
      <c r="E63" s="31">
        <v>-1411.273</v>
      </c>
      <c r="F63" s="31">
        <v>-556.754</v>
      </c>
      <c r="G63" s="31">
        <v>-149.933</v>
      </c>
      <c r="H63" s="31">
        <v>35.282</v>
      </c>
      <c r="I63" s="31">
        <v>588.451</v>
      </c>
      <c r="J63" s="31">
        <v>333</v>
      </c>
      <c r="K63" s="31">
        <v>190</v>
      </c>
      <c r="L63" s="31">
        <v>476</v>
      </c>
      <c r="M63" s="31">
        <v>645</v>
      </c>
      <c r="N63" s="31">
        <v>902</v>
      </c>
      <c r="O63" s="31">
        <v>1152</v>
      </c>
      <c r="P63" s="31">
        <v>631</v>
      </c>
      <c r="Q63" s="31">
        <v>-39</v>
      </c>
      <c r="R63" s="31">
        <v>274</v>
      </c>
      <c r="S63" s="31">
        <v>-241</v>
      </c>
    </row>
    <row r="64" spans="1:19" ht="12.75">
      <c r="A64" s="15" t="s">
        <v>148</v>
      </c>
      <c r="B64" s="30">
        <v>0</v>
      </c>
      <c r="C64" s="30">
        <v>0</v>
      </c>
      <c r="D64" s="30">
        <v>0</v>
      </c>
      <c r="E64" s="30">
        <v>0</v>
      </c>
      <c r="F64" s="30">
        <v>-10.523</v>
      </c>
      <c r="G64" s="30">
        <v>0.801</v>
      </c>
      <c r="H64" s="30">
        <v>0</v>
      </c>
      <c r="I64" s="30">
        <v>0</v>
      </c>
      <c r="J64" s="30">
        <v>26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</row>
    <row r="65" spans="1:19" ht="12.75">
      <c r="A65" s="16" t="s">
        <v>151</v>
      </c>
      <c r="B65" s="32">
        <v>-27.59</v>
      </c>
      <c r="C65" s="32">
        <v>-124.546</v>
      </c>
      <c r="D65" s="32">
        <v>-719.968</v>
      </c>
      <c r="E65" s="32">
        <v>-1411.273</v>
      </c>
      <c r="F65" s="32">
        <v>-556.754</v>
      </c>
      <c r="G65" s="32">
        <v>-149.933</v>
      </c>
      <c r="H65" s="32">
        <v>35.282</v>
      </c>
      <c r="I65" s="32">
        <v>588.451</v>
      </c>
      <c r="J65" s="32">
        <v>333</v>
      </c>
      <c r="K65" s="32">
        <v>190</v>
      </c>
      <c r="L65" s="32">
        <v>476</v>
      </c>
      <c r="M65" s="32">
        <v>645</v>
      </c>
      <c r="N65" s="32">
        <v>902</v>
      </c>
      <c r="O65" s="32">
        <v>1152</v>
      </c>
      <c r="P65" s="32">
        <v>631</v>
      </c>
      <c r="Q65" s="32">
        <v>-39</v>
      </c>
      <c r="R65" s="32">
        <v>274</v>
      </c>
      <c r="S65" s="32">
        <v>-241</v>
      </c>
    </row>
    <row r="66" spans="1:19" ht="12.75">
      <c r="A66" s="1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2.75">
      <c r="A67" s="15" t="s">
        <v>152</v>
      </c>
      <c r="B67" s="7">
        <v>-0.10583</v>
      </c>
      <c r="C67" s="7">
        <v>-0.42</v>
      </c>
      <c r="D67" s="7">
        <v>-2.2</v>
      </c>
      <c r="E67" s="7">
        <v>-4.02</v>
      </c>
      <c r="F67" s="7">
        <v>-1.56</v>
      </c>
      <c r="G67" s="7">
        <v>-0.39</v>
      </c>
      <c r="H67" s="7">
        <v>0.08</v>
      </c>
      <c r="I67" s="7">
        <v>1.39</v>
      </c>
      <c r="J67" s="7">
        <v>0.84</v>
      </c>
      <c r="K67" s="7">
        <v>0.45</v>
      </c>
      <c r="L67" s="7">
        <v>1.12</v>
      </c>
      <c r="M67" s="7">
        <v>1.49</v>
      </c>
      <c r="N67" s="7">
        <v>2.04</v>
      </c>
      <c r="O67" s="7">
        <v>2.53</v>
      </c>
      <c r="P67" s="7">
        <v>1.37</v>
      </c>
      <c r="Q67" s="7">
        <v>-0.09</v>
      </c>
      <c r="R67" s="7">
        <v>0.58925</v>
      </c>
      <c r="S67" s="7">
        <v>-0.52165</v>
      </c>
    </row>
    <row r="68" spans="1:19" ht="12.75">
      <c r="A68" s="14" t="s">
        <v>153</v>
      </c>
      <c r="B68" s="6">
        <v>-0.10583</v>
      </c>
      <c r="C68" s="6">
        <v>-0.42</v>
      </c>
      <c r="D68" s="6">
        <v>-2.2</v>
      </c>
      <c r="E68" s="6">
        <v>-4.02</v>
      </c>
      <c r="F68" s="6">
        <v>-1.53</v>
      </c>
      <c r="G68" s="6">
        <v>-0.4</v>
      </c>
      <c r="H68" s="6">
        <v>0.08</v>
      </c>
      <c r="I68" s="6">
        <v>1.39</v>
      </c>
      <c r="J68" s="6">
        <v>0.78</v>
      </c>
      <c r="K68" s="6">
        <v>0.45</v>
      </c>
      <c r="L68" s="6">
        <v>1.12</v>
      </c>
      <c r="M68" s="6">
        <v>1.49</v>
      </c>
      <c r="N68" s="6">
        <v>2.04</v>
      </c>
      <c r="O68" s="6">
        <v>2.53</v>
      </c>
      <c r="P68" s="6">
        <v>1.37</v>
      </c>
      <c r="Q68" s="6">
        <v>-0.09</v>
      </c>
      <c r="R68" s="6">
        <v>0.58925</v>
      </c>
      <c r="S68" s="6">
        <v>-0.52165</v>
      </c>
    </row>
    <row r="69" spans="1:19" ht="12.75">
      <c r="A69" s="15" t="s">
        <v>154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</row>
    <row r="70" spans="1:19" ht="12.75">
      <c r="A70" s="14" t="s">
        <v>155</v>
      </c>
      <c r="B70" s="6">
        <v>259.812</v>
      </c>
      <c r="C70" s="6">
        <v>296.344</v>
      </c>
      <c r="D70" s="6">
        <v>326.753</v>
      </c>
      <c r="E70" s="6">
        <v>350.873</v>
      </c>
      <c r="F70" s="6">
        <v>364.211</v>
      </c>
      <c r="G70" s="6">
        <v>378.363</v>
      </c>
      <c r="H70" s="6">
        <v>419.352</v>
      </c>
      <c r="I70" s="6">
        <v>424.757</v>
      </c>
      <c r="J70" s="6">
        <v>426</v>
      </c>
      <c r="K70" s="6">
        <v>424</v>
      </c>
      <c r="L70" s="6">
        <v>424</v>
      </c>
      <c r="M70" s="6">
        <v>432</v>
      </c>
      <c r="N70" s="6">
        <v>442</v>
      </c>
      <c r="O70" s="6">
        <v>456</v>
      </c>
      <c r="P70" s="6">
        <v>461</v>
      </c>
      <c r="Q70" s="6">
        <v>453</v>
      </c>
      <c r="R70" s="6">
        <v>465</v>
      </c>
      <c r="S70" s="6">
        <v>462</v>
      </c>
    </row>
    <row r="72" spans="1:3" ht="12.75">
      <c r="A72" s="18"/>
      <c r="B72" s="18"/>
      <c r="C72" s="18"/>
    </row>
    <row r="73" spans="1:19" ht="12.75">
      <c r="A73" s="19" t="s">
        <v>300</v>
      </c>
      <c r="B73" s="5">
        <v>1997</v>
      </c>
      <c r="C73" s="5">
        <v>1998</v>
      </c>
      <c r="D73" s="5">
        <v>1999</v>
      </c>
      <c r="E73" s="5">
        <v>2000</v>
      </c>
      <c r="F73" s="5">
        <v>2001</v>
      </c>
      <c r="G73" s="5">
        <v>2002</v>
      </c>
      <c r="H73" s="5">
        <v>2003</v>
      </c>
      <c r="I73" s="5">
        <v>2004</v>
      </c>
      <c r="J73" s="5">
        <v>2005</v>
      </c>
      <c r="K73" s="5">
        <v>2006</v>
      </c>
      <c r="L73" s="5">
        <v>2007</v>
      </c>
      <c r="M73" s="5">
        <v>2008</v>
      </c>
      <c r="N73" s="5">
        <v>2009</v>
      </c>
      <c r="O73" s="5">
        <v>2010</v>
      </c>
      <c r="P73" s="5">
        <v>2011</v>
      </c>
      <c r="Q73" s="5">
        <v>2012</v>
      </c>
      <c r="R73" s="5">
        <v>2013</v>
      </c>
      <c r="S73" s="5">
        <v>2014</v>
      </c>
    </row>
    <row r="74" spans="1:19" ht="12.75">
      <c r="A74" s="18" t="s">
        <v>301</v>
      </c>
      <c r="B74" s="20">
        <f>B4</f>
        <v>125.066</v>
      </c>
      <c r="C74" s="20">
        <f aca="true" t="shared" si="0" ref="C74:S74">C4</f>
        <v>373.445</v>
      </c>
      <c r="D74" s="20">
        <f t="shared" si="0"/>
        <v>706.188</v>
      </c>
      <c r="E74" s="20">
        <f t="shared" si="0"/>
        <v>1100.522</v>
      </c>
      <c r="F74" s="20">
        <f t="shared" si="0"/>
        <v>996.585</v>
      </c>
      <c r="G74" s="20">
        <f t="shared" si="0"/>
        <v>1300.969</v>
      </c>
      <c r="H74" s="20">
        <f t="shared" si="0"/>
        <v>1394.823</v>
      </c>
      <c r="I74" s="20">
        <f t="shared" si="0"/>
        <v>1779.199</v>
      </c>
      <c r="J74" s="20">
        <f t="shared" si="0"/>
        <v>2000</v>
      </c>
      <c r="K74" s="20">
        <f t="shared" si="0"/>
        <v>2019</v>
      </c>
      <c r="L74" s="20">
        <f t="shared" si="0"/>
        <v>3112</v>
      </c>
      <c r="M74" s="20">
        <f t="shared" si="0"/>
        <v>3727</v>
      </c>
      <c r="N74" s="20">
        <f t="shared" si="0"/>
        <v>6366</v>
      </c>
      <c r="O74" s="20">
        <f t="shared" si="0"/>
        <v>8762</v>
      </c>
      <c r="P74" s="20">
        <f t="shared" si="0"/>
        <v>9576</v>
      </c>
      <c r="Q74" s="20">
        <f t="shared" si="0"/>
        <v>11448</v>
      </c>
      <c r="R74" s="20">
        <f t="shared" si="0"/>
        <v>12447</v>
      </c>
      <c r="S74" s="20">
        <f t="shared" si="0"/>
        <v>17416</v>
      </c>
    </row>
    <row r="75" spans="1:19" ht="12.75">
      <c r="A75" s="18" t="s">
        <v>321</v>
      </c>
      <c r="B75" s="22">
        <f>B7+B8-B24</f>
        <v>-23.726000000000003</v>
      </c>
      <c r="C75" s="22">
        <f aca="true" t="shared" si="1" ref="C75:S75">C7+C8-C24</f>
        <v>-83.77199999999999</v>
      </c>
      <c r="D75" s="22">
        <f t="shared" si="1"/>
        <v>-242.38000000000002</v>
      </c>
      <c r="E75" s="22">
        <f t="shared" si="1"/>
        <v>-310.82</v>
      </c>
      <c r="F75" s="22">
        <f t="shared" si="1"/>
        <v>-301.02599999999995</v>
      </c>
      <c r="G75" s="22">
        <f t="shared" si="1"/>
        <v>-306.10300000000007</v>
      </c>
      <c r="H75" s="22">
        <f t="shared" si="1"/>
        <v>-393.82500000000005</v>
      </c>
      <c r="I75" s="20">
        <f t="shared" si="1"/>
        <v>-474.924</v>
      </c>
      <c r="J75" s="20">
        <f t="shared" si="1"/>
        <v>-541</v>
      </c>
      <c r="K75" s="20">
        <f t="shared" si="1"/>
        <v>-557</v>
      </c>
      <c r="L75" s="20">
        <f t="shared" si="1"/>
        <v>-913</v>
      </c>
      <c r="M75" s="20">
        <f t="shared" si="1"/>
        <v>-1368</v>
      </c>
      <c r="N75" s="20">
        <f t="shared" si="1"/>
        <v>-2446</v>
      </c>
      <c r="O75" s="20">
        <f t="shared" si="1"/>
        <v>-3262</v>
      </c>
      <c r="P75" s="20">
        <f t="shared" si="1"/>
        <v>-3582</v>
      </c>
      <c r="Q75" s="20">
        <f t="shared" si="1"/>
        <v>-3470</v>
      </c>
      <c r="R75" s="20">
        <f t="shared" si="1"/>
        <v>-2955</v>
      </c>
      <c r="S75" s="20">
        <f t="shared" si="1"/>
        <v>-2548</v>
      </c>
    </row>
    <row r="76" spans="1:19" ht="12.75">
      <c r="A76" s="18" t="s">
        <v>303</v>
      </c>
      <c r="B76" s="20">
        <f>B83-B74-B75-B77-B78</f>
        <v>-6.322999999999999</v>
      </c>
      <c r="C76" s="20">
        <f aca="true" t="shared" si="2" ref="C76:S76">C83-C74-C75-C77-C78</f>
        <v>-25.210999999999984</v>
      </c>
      <c r="D76" s="20">
        <f t="shared" si="2"/>
        <v>-175.07200000000012</v>
      </c>
      <c r="E76" s="20">
        <f t="shared" si="2"/>
        <v>-386.9489999999996</v>
      </c>
      <c r="F76" s="20">
        <f t="shared" si="2"/>
        <v>-414.7009999999999</v>
      </c>
      <c r="G76" s="20">
        <f t="shared" si="2"/>
        <v>-475.6029999999997</v>
      </c>
      <c r="H76" s="20">
        <f t="shared" si="2"/>
        <v>-448.74000000000007</v>
      </c>
      <c r="I76" s="20">
        <f t="shared" si="2"/>
        <v>-109.0630000000001</v>
      </c>
      <c r="J76" s="20">
        <f t="shared" si="2"/>
        <v>-238</v>
      </c>
      <c r="K76" s="20">
        <f t="shared" si="2"/>
        <v>-539</v>
      </c>
      <c r="L76" s="20">
        <f t="shared" si="2"/>
        <v>-702</v>
      </c>
      <c r="M76" s="20">
        <f t="shared" si="2"/>
        <v>-1107</v>
      </c>
      <c r="N76" s="20">
        <f t="shared" si="2"/>
        <v>-2268</v>
      </c>
      <c r="O76" s="20">
        <f t="shared" si="2"/>
        <v>-2799</v>
      </c>
      <c r="P76" s="20">
        <f t="shared" si="2"/>
        <v>-4058</v>
      </c>
      <c r="Q76" s="20">
        <f t="shared" si="2"/>
        <v>-7215</v>
      </c>
      <c r="R76" s="20">
        <f t="shared" si="2"/>
        <v>-9346</v>
      </c>
      <c r="S76" s="20">
        <f t="shared" si="2"/>
        <v>-13296</v>
      </c>
    </row>
    <row r="77" spans="1:19" ht="12.75">
      <c r="A77" s="18" t="s">
        <v>304</v>
      </c>
      <c r="B77" s="20">
        <f>B15</f>
        <v>9.265</v>
      </c>
      <c r="C77" s="20">
        <f aca="true" t="shared" si="3" ref="C77:S77">C15</f>
        <v>29.791</v>
      </c>
      <c r="D77" s="20">
        <f t="shared" si="3"/>
        <v>317.613</v>
      </c>
      <c r="E77" s="20">
        <f t="shared" si="3"/>
        <v>366.416</v>
      </c>
      <c r="F77" s="20">
        <f t="shared" si="3"/>
        <v>271.751</v>
      </c>
      <c r="G77" s="20">
        <f t="shared" si="3"/>
        <v>239.398</v>
      </c>
      <c r="H77" s="20">
        <f t="shared" si="3"/>
        <v>224.285</v>
      </c>
      <c r="I77" s="20">
        <f t="shared" si="3"/>
        <v>246.156</v>
      </c>
      <c r="J77" s="20">
        <f t="shared" si="3"/>
        <v>348</v>
      </c>
      <c r="K77" s="20">
        <f t="shared" si="3"/>
        <v>457</v>
      </c>
      <c r="L77" s="20">
        <f t="shared" si="3"/>
        <v>543</v>
      </c>
      <c r="M77" s="20">
        <f t="shared" si="3"/>
        <v>854</v>
      </c>
      <c r="N77" s="20">
        <f t="shared" si="3"/>
        <v>1290</v>
      </c>
      <c r="O77" s="20">
        <f t="shared" si="3"/>
        <v>2414</v>
      </c>
      <c r="P77" s="20">
        <f t="shared" si="3"/>
        <v>4417</v>
      </c>
      <c r="Q77" s="20">
        <f t="shared" si="3"/>
        <v>7060</v>
      </c>
      <c r="R77" s="20">
        <f t="shared" si="3"/>
        <v>10949</v>
      </c>
      <c r="S77" s="20">
        <f t="shared" si="3"/>
        <v>16967</v>
      </c>
    </row>
    <row r="78" spans="1:19" ht="12.75">
      <c r="A78" s="18" t="s">
        <v>305</v>
      </c>
      <c r="B78" s="20">
        <f>B18+B14+B13</f>
        <v>2.406</v>
      </c>
      <c r="C78" s="20">
        <f aca="true" t="shared" si="4" ref="C78:S78">C18+C14+C13</f>
        <v>194.415</v>
      </c>
      <c r="D78" s="20">
        <f t="shared" si="4"/>
        <v>1141.76</v>
      </c>
      <c r="E78" s="20">
        <f t="shared" si="4"/>
        <v>407.624</v>
      </c>
      <c r="F78" s="20">
        <f t="shared" si="4"/>
        <v>157.876</v>
      </c>
      <c r="G78" s="20">
        <f t="shared" si="4"/>
        <v>135.37500000000003</v>
      </c>
      <c r="H78" s="20">
        <f t="shared" si="4"/>
        <v>116.93900000000001</v>
      </c>
      <c r="I78" s="20">
        <f t="shared" si="4"/>
        <v>181.199</v>
      </c>
      <c r="J78" s="20">
        <f t="shared" si="4"/>
        <v>196</v>
      </c>
      <c r="K78" s="20">
        <f t="shared" si="4"/>
        <v>334</v>
      </c>
      <c r="L78" s="20">
        <f t="shared" si="4"/>
        <v>518</v>
      </c>
      <c r="M78" s="20">
        <f t="shared" si="4"/>
        <v>1158</v>
      </c>
      <c r="N78" s="20">
        <f t="shared" si="4"/>
        <v>2708</v>
      </c>
      <c r="O78" s="20">
        <f t="shared" si="4"/>
        <v>2614</v>
      </c>
      <c r="P78" s="20">
        <f t="shared" si="4"/>
        <v>3343</v>
      </c>
      <c r="Q78" s="21">
        <f>Q18+Q14+Q13</f>
        <v>4199</v>
      </c>
      <c r="R78" s="20">
        <f t="shared" si="4"/>
        <v>4585</v>
      </c>
      <c r="S78" s="20">
        <f t="shared" si="4"/>
        <v>6211</v>
      </c>
    </row>
    <row r="79" spans="1:19" ht="12.75">
      <c r="A79" s="18" t="s">
        <v>306</v>
      </c>
      <c r="B79" s="20">
        <f>SUM(B74:B78)</f>
        <v>106.68800000000002</v>
      </c>
      <c r="C79" s="20">
        <f aca="true" t="shared" si="5" ref="C79:S79">SUM(C74:C78)</f>
        <v>488.668</v>
      </c>
      <c r="D79" s="20">
        <f t="shared" si="5"/>
        <v>1748.109</v>
      </c>
      <c r="E79" s="20">
        <f t="shared" si="5"/>
        <v>1176.7930000000003</v>
      </c>
      <c r="F79" s="20">
        <f t="shared" si="5"/>
        <v>710.4850000000001</v>
      </c>
      <c r="G79" s="20">
        <f t="shared" si="5"/>
        <v>894.0360000000003</v>
      </c>
      <c r="H79" s="20">
        <f t="shared" si="5"/>
        <v>893.482</v>
      </c>
      <c r="I79" s="20">
        <f t="shared" si="5"/>
        <v>1622.567</v>
      </c>
      <c r="J79" s="20">
        <f t="shared" si="5"/>
        <v>1765</v>
      </c>
      <c r="K79" s="20">
        <f t="shared" si="5"/>
        <v>1714</v>
      </c>
      <c r="L79" s="20">
        <f t="shared" si="5"/>
        <v>2558</v>
      </c>
      <c r="M79" s="20">
        <f t="shared" si="5"/>
        <v>3264</v>
      </c>
      <c r="N79" s="20">
        <f t="shared" si="5"/>
        <v>5650</v>
      </c>
      <c r="O79" s="20">
        <f t="shared" si="5"/>
        <v>7729</v>
      </c>
      <c r="P79" s="20">
        <f t="shared" si="5"/>
        <v>9696</v>
      </c>
      <c r="Q79" s="20">
        <f t="shared" si="5"/>
        <v>12022</v>
      </c>
      <c r="R79" s="20">
        <f t="shared" si="5"/>
        <v>15680</v>
      </c>
      <c r="S79" s="20">
        <f t="shared" si="5"/>
        <v>24750</v>
      </c>
    </row>
    <row r="80" spans="1:19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2.75">
      <c r="A81" s="18" t="s">
        <v>307</v>
      </c>
      <c r="B81" s="20">
        <f>B25+B28</f>
        <v>78.202</v>
      </c>
      <c r="C81" s="20">
        <f aca="true" t="shared" si="6" ref="C81:S81">C25+C28</f>
        <v>348.824</v>
      </c>
      <c r="D81" s="20">
        <f t="shared" si="6"/>
        <v>1480.6599999999999</v>
      </c>
      <c r="E81" s="20">
        <f t="shared" si="6"/>
        <v>2144.0440000000003</v>
      </c>
      <c r="F81" s="20">
        <f t="shared" si="6"/>
        <v>2150.485</v>
      </c>
      <c r="G81" s="20">
        <f t="shared" si="6"/>
        <v>2246.8500000000004</v>
      </c>
      <c r="H81" s="20">
        <f t="shared" si="6"/>
        <v>1929.589</v>
      </c>
      <c r="I81" s="20">
        <f t="shared" si="6"/>
        <v>1849.778</v>
      </c>
      <c r="J81" s="20">
        <f t="shared" si="6"/>
        <v>1519</v>
      </c>
      <c r="K81" s="20">
        <f t="shared" si="6"/>
        <v>1283</v>
      </c>
      <c r="L81" s="20">
        <f t="shared" si="6"/>
        <v>1361</v>
      </c>
      <c r="M81" s="20">
        <f t="shared" si="6"/>
        <v>592</v>
      </c>
      <c r="N81" s="20">
        <f t="shared" si="6"/>
        <v>393</v>
      </c>
      <c r="O81" s="20">
        <f t="shared" si="6"/>
        <v>865</v>
      </c>
      <c r="P81" s="20">
        <f t="shared" si="6"/>
        <v>1939</v>
      </c>
      <c r="Q81" s="20">
        <f t="shared" si="6"/>
        <v>3830</v>
      </c>
      <c r="R81" s="20">
        <f t="shared" si="6"/>
        <v>5934</v>
      </c>
      <c r="S81" s="20">
        <f t="shared" si="6"/>
        <v>14009</v>
      </c>
    </row>
    <row r="82" spans="1:19" ht="12.75">
      <c r="A82" s="18" t="s">
        <v>308</v>
      </c>
      <c r="B82" s="20">
        <f>B34</f>
        <v>28.486</v>
      </c>
      <c r="C82" s="20">
        <f aca="true" t="shared" si="7" ref="C82:S82">C34</f>
        <v>139.844</v>
      </c>
      <c r="D82" s="20">
        <f t="shared" si="7"/>
        <v>267.449</v>
      </c>
      <c r="E82" s="27">
        <f t="shared" si="7"/>
        <v>-967.251</v>
      </c>
      <c r="F82" s="27">
        <f t="shared" si="7"/>
        <v>-1440</v>
      </c>
      <c r="G82" s="27">
        <f t="shared" si="7"/>
        <v>-1352.814</v>
      </c>
      <c r="H82" s="27">
        <f t="shared" si="7"/>
        <v>-1036.107</v>
      </c>
      <c r="I82" s="27">
        <f t="shared" si="7"/>
        <v>-227.211</v>
      </c>
      <c r="J82" s="20">
        <f t="shared" si="7"/>
        <v>246</v>
      </c>
      <c r="K82" s="20">
        <f t="shared" si="7"/>
        <v>431</v>
      </c>
      <c r="L82" s="20">
        <f t="shared" si="7"/>
        <v>1197</v>
      </c>
      <c r="M82" s="20">
        <f t="shared" si="7"/>
        <v>2672</v>
      </c>
      <c r="N82" s="20">
        <f t="shared" si="7"/>
        <v>5257</v>
      </c>
      <c r="O82" s="20">
        <f t="shared" si="7"/>
        <v>6864</v>
      </c>
      <c r="P82" s="20">
        <f t="shared" si="7"/>
        <v>7757</v>
      </c>
      <c r="Q82" s="20">
        <f t="shared" si="7"/>
        <v>8192</v>
      </c>
      <c r="R82" s="20">
        <f t="shared" si="7"/>
        <v>9746</v>
      </c>
      <c r="S82" s="20">
        <f t="shared" si="7"/>
        <v>10741</v>
      </c>
    </row>
    <row r="83" spans="1:19" ht="12.75">
      <c r="A83" s="18" t="s">
        <v>306</v>
      </c>
      <c r="B83" s="20">
        <f>SUM(B81:B82)</f>
        <v>106.688</v>
      </c>
      <c r="C83" s="20">
        <f aca="true" t="shared" si="8" ref="C83:S83">SUM(C81:C82)</f>
        <v>488.668</v>
      </c>
      <c r="D83" s="20">
        <f t="shared" si="8"/>
        <v>1748.109</v>
      </c>
      <c r="E83" s="20">
        <f t="shared" si="8"/>
        <v>1176.7930000000003</v>
      </c>
      <c r="F83" s="20">
        <f t="shared" si="8"/>
        <v>710.4850000000001</v>
      </c>
      <c r="G83" s="20">
        <f t="shared" si="8"/>
        <v>894.0360000000003</v>
      </c>
      <c r="H83" s="20">
        <f t="shared" si="8"/>
        <v>893.482</v>
      </c>
      <c r="I83" s="20">
        <f t="shared" si="8"/>
        <v>1622.567</v>
      </c>
      <c r="J83" s="20">
        <f t="shared" si="8"/>
        <v>1765</v>
      </c>
      <c r="K83" s="20">
        <f t="shared" si="8"/>
        <v>1714</v>
      </c>
      <c r="L83" s="20">
        <f t="shared" si="8"/>
        <v>2558</v>
      </c>
      <c r="M83" s="20">
        <f t="shared" si="8"/>
        <v>3264</v>
      </c>
      <c r="N83" s="20">
        <f t="shared" si="8"/>
        <v>5650</v>
      </c>
      <c r="O83" s="20">
        <f t="shared" si="8"/>
        <v>7729</v>
      </c>
      <c r="P83" s="20">
        <f t="shared" si="8"/>
        <v>9696</v>
      </c>
      <c r="Q83" s="20">
        <f t="shared" si="8"/>
        <v>12022</v>
      </c>
      <c r="R83" s="20">
        <f t="shared" si="8"/>
        <v>15680</v>
      </c>
      <c r="S83" s="20">
        <f t="shared" si="8"/>
        <v>24750</v>
      </c>
    </row>
    <row r="84" spans="1:19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12.75">
      <c r="A85" s="18" t="s">
        <v>309</v>
      </c>
      <c r="B85" s="20">
        <f>B48</f>
        <v>147.758</v>
      </c>
      <c r="C85" s="20">
        <f aca="true" t="shared" si="9" ref="C85:S85">C48</f>
        <v>609.996</v>
      </c>
      <c r="D85" s="20">
        <f t="shared" si="9"/>
        <v>1639.839</v>
      </c>
      <c r="E85" s="20">
        <f t="shared" si="9"/>
        <v>2761.983</v>
      </c>
      <c r="F85" s="20">
        <f t="shared" si="9"/>
        <v>3122.433</v>
      </c>
      <c r="G85" s="20">
        <f t="shared" si="9"/>
        <v>3932.936</v>
      </c>
      <c r="H85" s="20">
        <f t="shared" si="9"/>
        <v>5263.699</v>
      </c>
      <c r="I85" s="20">
        <f t="shared" si="9"/>
        <v>6921.124</v>
      </c>
      <c r="J85" s="20">
        <f t="shared" si="9"/>
        <v>8490</v>
      </c>
      <c r="K85" s="20">
        <f t="shared" si="9"/>
        <v>10711</v>
      </c>
      <c r="L85" s="20">
        <f t="shared" si="9"/>
        <v>14835</v>
      </c>
      <c r="M85" s="20">
        <f t="shared" si="9"/>
        <v>19166</v>
      </c>
      <c r="N85" s="20">
        <f t="shared" si="9"/>
        <v>24509</v>
      </c>
      <c r="O85" s="20">
        <f t="shared" si="9"/>
        <v>34204</v>
      </c>
      <c r="P85" s="20">
        <f t="shared" si="9"/>
        <v>48077</v>
      </c>
      <c r="Q85" s="20">
        <f t="shared" si="9"/>
        <v>61093</v>
      </c>
      <c r="R85" s="20">
        <f t="shared" si="9"/>
        <v>74452</v>
      </c>
      <c r="S85" s="20">
        <f t="shared" si="9"/>
        <v>88988</v>
      </c>
    </row>
    <row r="86" spans="1:19" ht="12.75">
      <c r="A86" s="18" t="s">
        <v>310</v>
      </c>
      <c r="B86" s="20">
        <f>B65</f>
        <v>-27.59</v>
      </c>
      <c r="C86" s="20">
        <f aca="true" t="shared" si="10" ref="C86:S86">C65</f>
        <v>-124.546</v>
      </c>
      <c r="D86" s="20">
        <f t="shared" si="10"/>
        <v>-719.968</v>
      </c>
      <c r="E86" s="20">
        <f t="shared" si="10"/>
        <v>-1411.273</v>
      </c>
      <c r="F86" s="20">
        <f t="shared" si="10"/>
        <v>-556.754</v>
      </c>
      <c r="G86" s="20">
        <f t="shared" si="10"/>
        <v>-149.933</v>
      </c>
      <c r="H86" s="20">
        <f t="shared" si="10"/>
        <v>35.282</v>
      </c>
      <c r="I86" s="20">
        <f t="shared" si="10"/>
        <v>588.451</v>
      </c>
      <c r="J86" s="20">
        <f t="shared" si="10"/>
        <v>333</v>
      </c>
      <c r="K86" s="20">
        <f t="shared" si="10"/>
        <v>190</v>
      </c>
      <c r="L86" s="20">
        <f t="shared" si="10"/>
        <v>476</v>
      </c>
      <c r="M86" s="20">
        <f t="shared" si="10"/>
        <v>645</v>
      </c>
      <c r="N86" s="20">
        <f t="shared" si="10"/>
        <v>902</v>
      </c>
      <c r="O86" s="20">
        <f t="shared" si="10"/>
        <v>1152</v>
      </c>
      <c r="P86" s="20">
        <f t="shared" si="10"/>
        <v>631</v>
      </c>
      <c r="Q86" s="20">
        <f t="shared" si="10"/>
        <v>-39</v>
      </c>
      <c r="R86" s="20">
        <f t="shared" si="10"/>
        <v>274</v>
      </c>
      <c r="S86" s="20">
        <f t="shared" si="10"/>
        <v>-241</v>
      </c>
    </row>
    <row r="87" spans="1:3" ht="12.75">
      <c r="A87" s="18"/>
      <c r="B87" s="18"/>
      <c r="C87" s="18"/>
    </row>
    <row r="88" spans="1:19" ht="12.75">
      <c r="A88" s="19" t="s">
        <v>311</v>
      </c>
      <c r="B88" s="18"/>
      <c r="C88" s="5">
        <v>1998</v>
      </c>
      <c r="D88" s="5">
        <v>1999</v>
      </c>
      <c r="E88" s="5">
        <v>2000</v>
      </c>
      <c r="F88" s="5">
        <v>2001</v>
      </c>
      <c r="G88" s="5">
        <v>2002</v>
      </c>
      <c r="H88" s="5">
        <v>2003</v>
      </c>
      <c r="I88" s="5">
        <v>2004</v>
      </c>
      <c r="J88" s="5">
        <v>2005</v>
      </c>
      <c r="K88" s="5">
        <v>2006</v>
      </c>
      <c r="L88" s="5">
        <v>2007</v>
      </c>
      <c r="M88" s="5">
        <v>2008</v>
      </c>
      <c r="N88" s="5">
        <v>2009</v>
      </c>
      <c r="O88" s="5">
        <v>2010</v>
      </c>
      <c r="P88" s="5">
        <v>2011</v>
      </c>
      <c r="Q88" s="5">
        <v>2012</v>
      </c>
      <c r="R88" s="5">
        <v>2013</v>
      </c>
      <c r="S88" s="5">
        <v>2014</v>
      </c>
    </row>
    <row r="89" spans="1:19" ht="12.75">
      <c r="A89" s="18" t="s">
        <v>301</v>
      </c>
      <c r="B89" s="18"/>
      <c r="C89" s="20">
        <f>C74-B74</f>
        <v>248.379</v>
      </c>
      <c r="D89" s="20">
        <f aca="true" t="shared" si="11" ref="D89:S93">D74-C74</f>
        <v>332.743</v>
      </c>
      <c r="E89" s="20">
        <f t="shared" si="11"/>
        <v>394.33399999999995</v>
      </c>
      <c r="F89" s="20">
        <f t="shared" si="11"/>
        <v>-103.9369999999999</v>
      </c>
      <c r="G89" s="20">
        <f t="shared" si="11"/>
        <v>304.384</v>
      </c>
      <c r="H89" s="20">
        <f t="shared" si="11"/>
        <v>93.85400000000004</v>
      </c>
      <c r="I89" s="20">
        <f t="shared" si="11"/>
        <v>384.376</v>
      </c>
      <c r="J89" s="20">
        <f t="shared" si="11"/>
        <v>220.80099999999993</v>
      </c>
      <c r="K89" s="20">
        <f t="shared" si="11"/>
        <v>19</v>
      </c>
      <c r="L89" s="20">
        <f t="shared" si="11"/>
        <v>1093</v>
      </c>
      <c r="M89" s="20">
        <f t="shared" si="11"/>
        <v>615</v>
      </c>
      <c r="N89" s="20">
        <f t="shared" si="11"/>
        <v>2639</v>
      </c>
      <c r="O89" s="20">
        <f t="shared" si="11"/>
        <v>2396</v>
      </c>
      <c r="P89" s="20">
        <f t="shared" si="11"/>
        <v>814</v>
      </c>
      <c r="Q89" s="20">
        <f t="shared" si="11"/>
        <v>1872</v>
      </c>
      <c r="R89" s="20">
        <f t="shared" si="11"/>
        <v>999</v>
      </c>
      <c r="S89" s="20">
        <f t="shared" si="11"/>
        <v>4969</v>
      </c>
    </row>
    <row r="90" spans="1:19" ht="12.75">
      <c r="A90" s="18" t="s">
        <v>302</v>
      </c>
      <c r="B90" s="18"/>
      <c r="C90" s="20">
        <f>C75-B75</f>
        <v>-60.04599999999999</v>
      </c>
      <c r="D90" s="20">
        <f t="shared" si="11"/>
        <v>-158.60800000000003</v>
      </c>
      <c r="E90" s="20">
        <f t="shared" si="11"/>
        <v>-68.43999999999997</v>
      </c>
      <c r="F90" s="20">
        <f t="shared" si="11"/>
        <v>9.79400000000004</v>
      </c>
      <c r="G90" s="20">
        <f t="shared" si="11"/>
        <v>-5.077000000000112</v>
      </c>
      <c r="H90" s="20">
        <f t="shared" si="11"/>
        <v>-87.72199999999998</v>
      </c>
      <c r="I90" s="20">
        <f t="shared" si="11"/>
        <v>-81.09899999999993</v>
      </c>
      <c r="J90" s="20">
        <f t="shared" si="11"/>
        <v>-66.07600000000002</v>
      </c>
      <c r="K90" s="20">
        <f t="shared" si="11"/>
        <v>-16</v>
      </c>
      <c r="L90" s="20">
        <f t="shared" si="11"/>
        <v>-356</v>
      </c>
      <c r="M90" s="20">
        <f t="shared" si="11"/>
        <v>-455</v>
      </c>
      <c r="N90" s="20">
        <f t="shared" si="11"/>
        <v>-1078</v>
      </c>
      <c r="O90" s="20">
        <f t="shared" si="11"/>
        <v>-816</v>
      </c>
      <c r="P90" s="20">
        <f t="shared" si="11"/>
        <v>-320</v>
      </c>
      <c r="Q90" s="20">
        <f t="shared" si="11"/>
        <v>112</v>
      </c>
      <c r="R90" s="20">
        <f t="shared" si="11"/>
        <v>515</v>
      </c>
      <c r="S90" s="20">
        <f t="shared" si="11"/>
        <v>407</v>
      </c>
    </row>
    <row r="91" spans="1:19" ht="12.75">
      <c r="A91" s="18" t="s">
        <v>303</v>
      </c>
      <c r="B91" s="18"/>
      <c r="C91" s="20">
        <f>C76-B76</f>
        <v>-18.887999999999984</v>
      </c>
      <c r="D91" s="20">
        <f t="shared" si="11"/>
        <v>-149.86100000000013</v>
      </c>
      <c r="E91" s="20">
        <f t="shared" si="11"/>
        <v>-211.8769999999995</v>
      </c>
      <c r="F91" s="20">
        <f t="shared" si="11"/>
        <v>-27.752000000000294</v>
      </c>
      <c r="G91" s="20">
        <f t="shared" si="11"/>
        <v>-60.901999999999816</v>
      </c>
      <c r="H91" s="20">
        <f t="shared" si="11"/>
        <v>26.86299999999966</v>
      </c>
      <c r="I91" s="20">
        <f t="shared" si="11"/>
        <v>339.67699999999996</v>
      </c>
      <c r="J91" s="20">
        <f t="shared" si="11"/>
        <v>-128.9369999999999</v>
      </c>
      <c r="K91" s="20">
        <f t="shared" si="11"/>
        <v>-301</v>
      </c>
      <c r="L91" s="20">
        <f t="shared" si="11"/>
        <v>-163</v>
      </c>
      <c r="M91" s="20">
        <f t="shared" si="11"/>
        <v>-405</v>
      </c>
      <c r="N91" s="20">
        <f t="shared" si="11"/>
        <v>-1161</v>
      </c>
      <c r="O91" s="20">
        <f t="shared" si="11"/>
        <v>-531</v>
      </c>
      <c r="P91" s="20">
        <f t="shared" si="11"/>
        <v>-1259</v>
      </c>
      <c r="Q91" s="20">
        <f t="shared" si="11"/>
        <v>-3157</v>
      </c>
      <c r="R91" s="20">
        <f t="shared" si="11"/>
        <v>-2131</v>
      </c>
      <c r="S91" s="20">
        <f t="shared" si="11"/>
        <v>-3950</v>
      </c>
    </row>
    <row r="92" spans="1:19" ht="12.75">
      <c r="A92" s="18" t="s">
        <v>304</v>
      </c>
      <c r="B92" s="18"/>
      <c r="C92" s="20">
        <f>C77-B77</f>
        <v>20.526</v>
      </c>
      <c r="D92" s="20">
        <f t="shared" si="11"/>
        <v>287.822</v>
      </c>
      <c r="E92" s="20">
        <f t="shared" si="11"/>
        <v>48.803</v>
      </c>
      <c r="F92" s="20">
        <f t="shared" si="11"/>
        <v>-94.66500000000002</v>
      </c>
      <c r="G92" s="20">
        <f t="shared" si="11"/>
        <v>-32.35299999999998</v>
      </c>
      <c r="H92" s="20">
        <f t="shared" si="11"/>
        <v>-15.113</v>
      </c>
      <c r="I92" s="20">
        <f t="shared" si="11"/>
        <v>21.87100000000001</v>
      </c>
      <c r="J92" s="20">
        <f t="shared" si="11"/>
        <v>101.844</v>
      </c>
      <c r="K92" s="20">
        <f t="shared" si="11"/>
        <v>109</v>
      </c>
      <c r="L92" s="20">
        <f t="shared" si="11"/>
        <v>86</v>
      </c>
      <c r="M92" s="20">
        <f t="shared" si="11"/>
        <v>311</v>
      </c>
      <c r="N92" s="20">
        <f t="shared" si="11"/>
        <v>436</v>
      </c>
      <c r="O92" s="20">
        <f t="shared" si="11"/>
        <v>1124</v>
      </c>
      <c r="P92" s="20">
        <f t="shared" si="11"/>
        <v>2003</v>
      </c>
      <c r="Q92" s="20">
        <f t="shared" si="11"/>
        <v>2643</v>
      </c>
      <c r="R92" s="20">
        <f t="shared" si="11"/>
        <v>3889</v>
      </c>
      <c r="S92" s="20">
        <f t="shared" si="11"/>
        <v>6018</v>
      </c>
    </row>
    <row r="93" spans="1:19" ht="12.75">
      <c r="A93" s="18" t="s">
        <v>305</v>
      </c>
      <c r="B93" s="18"/>
      <c r="C93" s="20">
        <f>C78-B78</f>
        <v>192.009</v>
      </c>
      <c r="D93" s="20">
        <f t="shared" si="11"/>
        <v>947.345</v>
      </c>
      <c r="E93" s="20">
        <f t="shared" si="11"/>
        <v>-734.136</v>
      </c>
      <c r="F93" s="20">
        <f t="shared" si="11"/>
        <v>-249.74800000000002</v>
      </c>
      <c r="G93" s="20">
        <f t="shared" si="11"/>
        <v>-22.500999999999976</v>
      </c>
      <c r="H93" s="20">
        <f t="shared" si="11"/>
        <v>-18.43600000000002</v>
      </c>
      <c r="I93" s="20">
        <f t="shared" si="11"/>
        <v>64.26</v>
      </c>
      <c r="J93" s="20">
        <f t="shared" si="11"/>
        <v>14.800999999999988</v>
      </c>
      <c r="K93" s="20">
        <f t="shared" si="11"/>
        <v>138</v>
      </c>
      <c r="L93" s="20">
        <f t="shared" si="11"/>
        <v>184</v>
      </c>
      <c r="M93" s="20">
        <f t="shared" si="11"/>
        <v>640</v>
      </c>
      <c r="N93" s="20">
        <f t="shared" si="11"/>
        <v>1550</v>
      </c>
      <c r="O93" s="20">
        <f t="shared" si="11"/>
        <v>-94</v>
      </c>
      <c r="P93" s="20">
        <f t="shared" si="11"/>
        <v>729</v>
      </c>
      <c r="Q93" s="20">
        <f t="shared" si="11"/>
        <v>856</v>
      </c>
      <c r="R93" s="20">
        <f t="shared" si="11"/>
        <v>386</v>
      </c>
      <c r="S93" s="20">
        <f t="shared" si="11"/>
        <v>1626</v>
      </c>
    </row>
    <row r="94" spans="1:19" ht="12.75">
      <c r="A94" s="18" t="s">
        <v>306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ht="12.75">
      <c r="A96" s="18" t="s">
        <v>307</v>
      </c>
      <c r="B96" s="18"/>
      <c r="C96" s="20">
        <f aca="true" t="shared" si="12" ref="C96:S96">C81-B81</f>
        <v>270.622</v>
      </c>
      <c r="D96" s="20">
        <f t="shared" si="12"/>
        <v>1131.8359999999998</v>
      </c>
      <c r="E96" s="20">
        <f t="shared" si="12"/>
        <v>663.3840000000005</v>
      </c>
      <c r="F96" s="20">
        <f t="shared" si="12"/>
        <v>6.4409999999998035</v>
      </c>
      <c r="G96" s="20">
        <f t="shared" si="12"/>
        <v>96.36500000000024</v>
      </c>
      <c r="H96" s="20">
        <f t="shared" si="12"/>
        <v>-317.2610000000004</v>
      </c>
      <c r="I96" s="20">
        <f t="shared" si="12"/>
        <v>-79.81099999999992</v>
      </c>
      <c r="J96" s="20">
        <f t="shared" si="12"/>
        <v>-330.778</v>
      </c>
      <c r="K96" s="20">
        <f t="shared" si="12"/>
        <v>-236</v>
      </c>
      <c r="L96" s="20">
        <f t="shared" si="12"/>
        <v>78</v>
      </c>
      <c r="M96" s="20">
        <f t="shared" si="12"/>
        <v>-769</v>
      </c>
      <c r="N96" s="20">
        <f t="shared" si="12"/>
        <v>-199</v>
      </c>
      <c r="O96" s="20">
        <f t="shared" si="12"/>
        <v>472</v>
      </c>
      <c r="P96" s="20">
        <f t="shared" si="12"/>
        <v>1074</v>
      </c>
      <c r="Q96" s="20">
        <f t="shared" si="12"/>
        <v>1891</v>
      </c>
      <c r="R96" s="20">
        <f t="shared" si="12"/>
        <v>2104</v>
      </c>
      <c r="S96" s="20">
        <f t="shared" si="12"/>
        <v>8075</v>
      </c>
    </row>
    <row r="97" spans="1:19" ht="12.75">
      <c r="A97" s="18" t="s">
        <v>308</v>
      </c>
      <c r="B97" s="18"/>
      <c r="C97" s="20">
        <f aca="true" t="shared" si="13" ref="C97:S97">C82-B82</f>
        <v>111.35799999999999</v>
      </c>
      <c r="D97" s="20">
        <f t="shared" si="13"/>
        <v>127.60500000000002</v>
      </c>
      <c r="E97" s="20">
        <f t="shared" si="13"/>
        <v>-1234.7</v>
      </c>
      <c r="F97" s="20">
        <f t="shared" si="13"/>
        <v>-472.749</v>
      </c>
      <c r="G97" s="20">
        <f t="shared" si="13"/>
        <v>87.18599999999992</v>
      </c>
      <c r="H97" s="20">
        <f t="shared" si="13"/>
        <v>316.7070000000001</v>
      </c>
      <c r="I97" s="20">
        <f t="shared" si="13"/>
        <v>808.896</v>
      </c>
      <c r="J97" s="20">
        <f t="shared" si="13"/>
        <v>473.211</v>
      </c>
      <c r="K97" s="20">
        <f t="shared" si="13"/>
        <v>185</v>
      </c>
      <c r="L97" s="20">
        <f t="shared" si="13"/>
        <v>766</v>
      </c>
      <c r="M97" s="20">
        <f t="shared" si="13"/>
        <v>1475</v>
      </c>
      <c r="N97" s="20">
        <f t="shared" si="13"/>
        <v>2585</v>
      </c>
      <c r="O97" s="20">
        <f t="shared" si="13"/>
        <v>1607</v>
      </c>
      <c r="P97" s="20">
        <f t="shared" si="13"/>
        <v>893</v>
      </c>
      <c r="Q97" s="20">
        <f t="shared" si="13"/>
        <v>435</v>
      </c>
      <c r="R97" s="20">
        <f t="shared" si="13"/>
        <v>1554</v>
      </c>
      <c r="S97" s="20">
        <f t="shared" si="13"/>
        <v>995</v>
      </c>
    </row>
    <row r="98" spans="1:19" ht="12.75">
      <c r="A98" s="18" t="s">
        <v>306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ht="12.75">
      <c r="A100" s="23" t="s">
        <v>312</v>
      </c>
      <c r="B100" s="23"/>
      <c r="C100" s="24">
        <f>C86-C97</f>
        <v>-235.904</v>
      </c>
      <c r="D100" s="24">
        <f aca="true" t="shared" si="14" ref="D100:S100">D86-D97</f>
        <v>-847.573</v>
      </c>
      <c r="E100" s="24">
        <f t="shared" si="14"/>
        <v>-176.57299999999987</v>
      </c>
      <c r="F100" s="24">
        <f t="shared" si="14"/>
        <v>-84.005</v>
      </c>
      <c r="G100" s="24">
        <f t="shared" si="14"/>
        <v>-237.11899999999991</v>
      </c>
      <c r="H100" s="24">
        <f t="shared" si="14"/>
        <v>-281.4250000000001</v>
      </c>
      <c r="I100" s="24">
        <f t="shared" si="14"/>
        <v>-220.44499999999994</v>
      </c>
      <c r="J100" s="24">
        <f t="shared" si="14"/>
        <v>-140.211</v>
      </c>
      <c r="K100" s="24">
        <f t="shared" si="14"/>
        <v>5</v>
      </c>
      <c r="L100" s="24">
        <f t="shared" si="14"/>
        <v>-290</v>
      </c>
      <c r="M100" s="24">
        <f t="shared" si="14"/>
        <v>-830</v>
      </c>
      <c r="N100" s="24">
        <f t="shared" si="14"/>
        <v>-1683</v>
      </c>
      <c r="O100" s="24">
        <f t="shared" si="14"/>
        <v>-455</v>
      </c>
      <c r="P100" s="24">
        <f t="shared" si="14"/>
        <v>-262</v>
      </c>
      <c r="Q100" s="24">
        <f t="shared" si="14"/>
        <v>-474</v>
      </c>
      <c r="R100" s="24">
        <f t="shared" si="14"/>
        <v>-1280</v>
      </c>
      <c r="S100" s="24">
        <f t="shared" si="14"/>
        <v>-1236</v>
      </c>
    </row>
    <row r="101" spans="1:3" ht="12.75">
      <c r="A101" s="18"/>
      <c r="B101" s="18"/>
      <c r="C101" s="18"/>
    </row>
    <row r="102" spans="1:3" ht="12.75">
      <c r="A102" s="18" t="s">
        <v>320</v>
      </c>
      <c r="B102" s="18"/>
      <c r="C102" s="18"/>
    </row>
    <row r="103" spans="1:19" ht="12.75">
      <c r="A103" s="18" t="s">
        <v>313</v>
      </c>
      <c r="B103" s="22">
        <f>B7*365/B48</f>
        <v>0</v>
      </c>
      <c r="C103" s="22">
        <f aca="true" t="shared" si="15" ref="C103:S103">C7*365/C48</f>
        <v>0</v>
      </c>
      <c r="D103" s="22">
        <f t="shared" si="15"/>
        <v>0</v>
      </c>
      <c r="E103" s="22">
        <f t="shared" si="15"/>
        <v>0</v>
      </c>
      <c r="F103" s="22">
        <f t="shared" si="15"/>
        <v>0</v>
      </c>
      <c r="G103" s="22">
        <f t="shared" si="15"/>
        <v>10.17153597210837</v>
      </c>
      <c r="H103" s="22">
        <f t="shared" si="15"/>
        <v>9.158043611536298</v>
      </c>
      <c r="I103" s="22">
        <f t="shared" si="15"/>
        <v>9.867111180207147</v>
      </c>
      <c r="J103" s="22">
        <f t="shared" si="15"/>
        <v>11.134864546525323</v>
      </c>
      <c r="K103" s="22">
        <f t="shared" si="15"/>
        <v>13.017458687330782</v>
      </c>
      <c r="L103" s="22">
        <f t="shared" si="15"/>
        <v>16.779912369396698</v>
      </c>
      <c r="M103" s="22">
        <f t="shared" si="15"/>
        <v>15.749504330585411</v>
      </c>
      <c r="N103" s="22">
        <f t="shared" si="15"/>
        <v>14.713778611938471</v>
      </c>
      <c r="O103" s="22">
        <f t="shared" si="15"/>
        <v>16.935299964916386</v>
      </c>
      <c r="P103" s="22">
        <f t="shared" si="15"/>
        <v>19.51900076959877</v>
      </c>
      <c r="Q103" s="22">
        <f t="shared" si="15"/>
        <v>22.80465847151065</v>
      </c>
      <c r="R103" s="22">
        <f t="shared" si="15"/>
        <v>23.37015795411809</v>
      </c>
      <c r="S103" s="22">
        <f t="shared" si="15"/>
        <v>23.018609250685486</v>
      </c>
    </row>
    <row r="104" spans="1:19" ht="12.75">
      <c r="A104" t="s">
        <v>314</v>
      </c>
      <c r="B104" s="25">
        <f>B8*365/B50</f>
        <v>28.335929454727967</v>
      </c>
      <c r="C104" s="25">
        <f aca="true" t="shared" si="16" ref="C104:S104">C8*365/C50</f>
        <v>23.08407097669054</v>
      </c>
      <c r="D104" s="25">
        <f t="shared" si="16"/>
        <v>61.36583845631017</v>
      </c>
      <c r="E104" s="25">
        <f t="shared" si="16"/>
        <v>31.515083991757617</v>
      </c>
      <c r="F104" s="25">
        <f t="shared" si="16"/>
        <v>23.42770924531723</v>
      </c>
      <c r="G104" s="25">
        <f t="shared" si="16"/>
        <v>25.851640142698994</v>
      </c>
      <c r="H104" s="25">
        <f t="shared" si="16"/>
        <v>27.290878110839223</v>
      </c>
      <c r="I104" s="25">
        <f t="shared" si="16"/>
        <v>33.39315803114886</v>
      </c>
      <c r="J104" s="25">
        <f t="shared" si="16"/>
        <v>32.61089187056038</v>
      </c>
      <c r="K104" s="25">
        <f t="shared" si="16"/>
        <v>39.71526054590571</v>
      </c>
      <c r="L104" s="25">
        <f t="shared" si="16"/>
        <v>39.02352102637206</v>
      </c>
      <c r="M104" s="25">
        <f t="shared" si="16"/>
        <v>35.01097017483716</v>
      </c>
      <c r="N104" s="25">
        <f t="shared" si="16"/>
        <v>42.616704313219316</v>
      </c>
      <c r="O104" s="25">
        <f t="shared" si="16"/>
        <v>44.93559921565612</v>
      </c>
      <c r="P104" s="25">
        <f t="shared" si="16"/>
        <v>50.12048192771084</v>
      </c>
      <c r="Q104" s="25">
        <f t="shared" si="16"/>
        <v>50.058328595793064</v>
      </c>
      <c r="R104" s="25">
        <f t="shared" si="16"/>
        <v>53.29028762805358</v>
      </c>
      <c r="S104" s="25">
        <f t="shared" si="16"/>
        <v>52.38452226545612</v>
      </c>
    </row>
    <row r="105" spans="1:19" ht="12.75">
      <c r="A105" t="s">
        <v>315</v>
      </c>
      <c r="B105" s="25">
        <f>B24*365/B50</f>
        <v>103.27721384251927</v>
      </c>
      <c r="C105" s="25">
        <f aca="true" t="shared" si="17" ref="C105:S105">C24*365/C50</f>
        <v>88.63435042007617</v>
      </c>
      <c r="D105" s="25">
        <f t="shared" si="17"/>
        <v>128.77631462646718</v>
      </c>
      <c r="E105" s="25">
        <f t="shared" si="17"/>
        <v>87.6296008499584</v>
      </c>
      <c r="F105" s="25">
        <f t="shared" si="17"/>
        <v>72.49709043456357</v>
      </c>
      <c r="G105" s="25">
        <f t="shared" si="17"/>
        <v>78.94095402310111</v>
      </c>
      <c r="H105" s="25">
        <f t="shared" si="17"/>
        <v>76.12136104725218</v>
      </c>
      <c r="I105" s="25">
        <f t="shared" si="17"/>
        <v>79.47749677070405</v>
      </c>
      <c r="J105" s="25">
        <f t="shared" si="17"/>
        <v>78.70402525651144</v>
      </c>
      <c r="K105" s="25">
        <f t="shared" si="17"/>
        <v>82.23821339950372</v>
      </c>
      <c r="L105" s="25">
        <f t="shared" si="17"/>
        <v>90.89228439059158</v>
      </c>
      <c r="M105" s="25">
        <f t="shared" si="17"/>
        <v>89.94240658210491</v>
      </c>
      <c r="N105" s="25">
        <f t="shared" si="17"/>
        <v>110.02608368290846</v>
      </c>
      <c r="O105" s="25">
        <f t="shared" si="17"/>
        <v>112.98454381175746</v>
      </c>
      <c r="P105" s="25">
        <f t="shared" si="17"/>
        <v>111.89759036144578</v>
      </c>
      <c r="Q105" s="25">
        <f t="shared" si="17"/>
        <v>110.54167140420694</v>
      </c>
      <c r="R105" s="25">
        <f t="shared" si="17"/>
        <v>108.81688337273444</v>
      </c>
      <c r="S105" s="25">
        <f t="shared" si="17"/>
        <v>103.89165585819282</v>
      </c>
    </row>
    <row r="106" spans="1:19" ht="12.75">
      <c r="A106" t="s">
        <v>316</v>
      </c>
      <c r="B106" s="25">
        <f>B103+B104-B105</f>
        <v>-74.94128438779131</v>
      </c>
      <c r="C106" s="25">
        <f aca="true" t="shared" si="18" ref="C106:S106">C103+C104-C105</f>
        <v>-65.55027944338563</v>
      </c>
      <c r="D106" s="25">
        <f t="shared" si="18"/>
        <v>-67.41047617015701</v>
      </c>
      <c r="E106" s="25">
        <f t="shared" si="18"/>
        <v>-56.11451685820077</v>
      </c>
      <c r="F106" s="25">
        <f t="shared" si="18"/>
        <v>-49.06938118924634</v>
      </c>
      <c r="G106" s="25">
        <f t="shared" si="18"/>
        <v>-42.91777790829375</v>
      </c>
      <c r="H106" s="25">
        <f t="shared" si="18"/>
        <v>-39.672439324876656</v>
      </c>
      <c r="I106" s="25">
        <f t="shared" si="18"/>
        <v>-36.217227559348046</v>
      </c>
      <c r="J106" s="25">
        <f t="shared" si="18"/>
        <v>-34.95826883942574</v>
      </c>
      <c r="K106" s="25">
        <f t="shared" si="18"/>
        <v>-29.505494166267233</v>
      </c>
      <c r="L106" s="25">
        <f t="shared" si="18"/>
        <v>-35.08885099482283</v>
      </c>
      <c r="M106" s="25">
        <f t="shared" si="18"/>
        <v>-39.18193207668234</v>
      </c>
      <c r="N106" s="25">
        <f t="shared" si="18"/>
        <v>-52.695600757750675</v>
      </c>
      <c r="O106" s="25">
        <f t="shared" si="18"/>
        <v>-51.113644631184954</v>
      </c>
      <c r="P106" s="25">
        <f t="shared" si="18"/>
        <v>-42.258107664136176</v>
      </c>
      <c r="Q106" s="25">
        <f t="shared" si="18"/>
        <v>-37.67868433690322</v>
      </c>
      <c r="R106" s="25">
        <f t="shared" si="18"/>
        <v>-32.15643779056276</v>
      </c>
      <c r="S106" s="25">
        <f t="shared" si="18"/>
        <v>-28.48852434205122</v>
      </c>
    </row>
    <row r="109" ht="12.75">
      <c r="A109" s="19" t="s">
        <v>317</v>
      </c>
    </row>
    <row r="110" spans="1:19" ht="12.75">
      <c r="A110" t="s">
        <v>309</v>
      </c>
      <c r="B110" s="26">
        <f>B48/B$48</f>
        <v>1</v>
      </c>
      <c r="C110" s="26">
        <f aca="true" t="shared" si="19" ref="C110:S110">C48/C$48</f>
        <v>1</v>
      </c>
      <c r="D110" s="26">
        <f t="shared" si="19"/>
        <v>1</v>
      </c>
      <c r="E110" s="26">
        <f t="shared" si="19"/>
        <v>1</v>
      </c>
      <c r="F110" s="26">
        <f t="shared" si="19"/>
        <v>1</v>
      </c>
      <c r="G110" s="26">
        <f t="shared" si="19"/>
        <v>1</v>
      </c>
      <c r="H110" s="26">
        <f t="shared" si="19"/>
        <v>1</v>
      </c>
      <c r="I110" s="26">
        <f t="shared" si="19"/>
        <v>1</v>
      </c>
      <c r="J110" s="26">
        <f t="shared" si="19"/>
        <v>1</v>
      </c>
      <c r="K110" s="26">
        <f t="shared" si="19"/>
        <v>1</v>
      </c>
      <c r="L110" s="26">
        <f t="shared" si="19"/>
        <v>1</v>
      </c>
      <c r="M110" s="26">
        <f t="shared" si="19"/>
        <v>1</v>
      </c>
      <c r="N110" s="26">
        <f t="shared" si="19"/>
        <v>1</v>
      </c>
      <c r="O110" s="26">
        <f t="shared" si="19"/>
        <v>1</v>
      </c>
      <c r="P110" s="26">
        <f t="shared" si="19"/>
        <v>1</v>
      </c>
      <c r="Q110" s="26">
        <f t="shared" si="19"/>
        <v>1</v>
      </c>
      <c r="R110" s="26">
        <f t="shared" si="19"/>
        <v>1</v>
      </c>
      <c r="S110" s="26">
        <f t="shared" si="19"/>
        <v>1</v>
      </c>
    </row>
    <row r="111" spans="1:19" ht="12.75">
      <c r="A111" t="s">
        <v>318</v>
      </c>
      <c r="B111" s="26">
        <f>B50/B$48</f>
        <v>0.7820693295794474</v>
      </c>
      <c r="C111" s="26">
        <f aca="true" t="shared" si="20" ref="C111:S111">C50/C$48</f>
        <v>0.7646984570390626</v>
      </c>
      <c r="D111" s="26">
        <f t="shared" si="20"/>
        <v>0.8003151528900093</v>
      </c>
      <c r="E111" s="26">
        <f t="shared" si="20"/>
        <v>0.7319907472276259</v>
      </c>
      <c r="F111" s="26">
        <f t="shared" si="20"/>
        <v>0.7171221928540982</v>
      </c>
      <c r="G111" s="26">
        <f t="shared" si="20"/>
        <v>0.7266947644202701</v>
      </c>
      <c r="H111" s="26">
        <f t="shared" si="20"/>
        <v>0.7468080906601993</v>
      </c>
      <c r="I111" s="26">
        <f t="shared" si="20"/>
        <v>0.7575941422231418</v>
      </c>
      <c r="J111" s="26">
        <f t="shared" si="20"/>
        <v>0.7461719670200235</v>
      </c>
      <c r="K111" s="26">
        <f t="shared" si="20"/>
        <v>0.7524974325459808</v>
      </c>
      <c r="L111" s="26">
        <f t="shared" si="20"/>
        <v>0.7565891472868217</v>
      </c>
      <c r="M111" s="26">
        <f t="shared" si="20"/>
        <v>0.7609829907127205</v>
      </c>
      <c r="N111" s="26">
        <f t="shared" si="20"/>
        <v>0.7586600840507569</v>
      </c>
      <c r="O111" s="26">
        <f t="shared" si="20"/>
        <v>0.7604081393989007</v>
      </c>
      <c r="P111" s="26">
        <f t="shared" si="20"/>
        <v>0.7561619901408158</v>
      </c>
      <c r="Q111" s="26">
        <f t="shared" si="20"/>
        <v>0.7198042328908385</v>
      </c>
      <c r="R111" s="26">
        <f t="shared" si="20"/>
        <v>0.6817815505292</v>
      </c>
      <c r="S111" s="26">
        <f t="shared" si="20"/>
        <v>0.6498067155122039</v>
      </c>
    </row>
    <row r="112" spans="1:19" ht="12.75">
      <c r="A112" s="18" t="s">
        <v>319</v>
      </c>
      <c r="B112" s="26">
        <f>B51/B$48</f>
        <v>0.39268262970532897</v>
      </c>
      <c r="C112" s="26">
        <f aca="true" t="shared" si="21" ref="C112:S112">C51/C$48</f>
        <v>0.3207053816746339</v>
      </c>
      <c r="D112" s="26">
        <f t="shared" si="21"/>
        <v>0.4107927668508921</v>
      </c>
      <c r="E112" s="26">
        <f t="shared" si="21"/>
        <v>0.3611803548392586</v>
      </c>
      <c r="F112" s="26">
        <f t="shared" si="21"/>
        <v>0.27164618103895266</v>
      </c>
      <c r="G112" s="26">
        <f t="shared" si="21"/>
        <v>0.22411831771480642</v>
      </c>
      <c r="H112" s="26">
        <f t="shared" si="21"/>
        <v>0.18688017684901817</v>
      </c>
      <c r="I112" s="26">
        <f t="shared" si="21"/>
        <v>0.16898064534026555</v>
      </c>
      <c r="J112" s="26">
        <f t="shared" si="21"/>
        <v>0.18374558303886926</v>
      </c>
      <c r="K112" s="26">
        <f t="shared" si="21"/>
        <v>0.19204556063859585</v>
      </c>
      <c r="L112" s="26">
        <f t="shared" si="21"/>
        <v>0.18126053252443547</v>
      </c>
      <c r="M112" s="26">
        <f t="shared" si="21"/>
        <v>0.18011061254304497</v>
      </c>
      <c r="N112" s="26">
        <f t="shared" si="21"/>
        <v>0.17544575462075157</v>
      </c>
      <c r="O112" s="26">
        <f t="shared" si="21"/>
        <v>0.17924804116477605</v>
      </c>
      <c r="P112" s="26">
        <f t="shared" si="21"/>
        <v>0.2032780747550804</v>
      </c>
      <c r="Q112" s="26">
        <f t="shared" si="21"/>
        <v>0.23385657931350565</v>
      </c>
      <c r="R112" s="26">
        <f t="shared" si="21"/>
        <v>0.26073174662870036</v>
      </c>
      <c r="S112" s="26">
        <f t="shared" si="21"/>
        <v>0.291331415471749</v>
      </c>
    </row>
    <row r="113" spans="1:19" ht="12.75">
      <c r="A113" s="18" t="s">
        <v>322</v>
      </c>
      <c r="B113" s="26">
        <f>B52/B$48</f>
        <v>0.022929384534170736</v>
      </c>
      <c r="C113" s="26">
        <f aca="true" t="shared" si="22" ref="C113:S113">C52/C$48</f>
        <v>0.015888628777893626</v>
      </c>
      <c r="D113" s="26">
        <f t="shared" si="22"/>
        <v>0.15336871485554376</v>
      </c>
      <c r="E113" s="26">
        <f t="shared" si="22"/>
        <v>0.14707983358333487</v>
      </c>
      <c r="F113" s="26">
        <f t="shared" si="22"/>
        <v>0.08510735058206213</v>
      </c>
      <c r="G113" s="26">
        <f t="shared" si="22"/>
        <v>0.02231208440717062</v>
      </c>
      <c r="H113" s="26">
        <f t="shared" si="22"/>
        <v>0.014877370457543261</v>
      </c>
      <c r="I113" s="26">
        <f t="shared" si="22"/>
        <v>0.010940997444923687</v>
      </c>
      <c r="J113" s="26">
        <f t="shared" si="22"/>
        <v>0.01425206124852768</v>
      </c>
      <c r="K113" s="26">
        <f t="shared" si="22"/>
        <v>0.01913920268882457</v>
      </c>
      <c r="L113" s="26">
        <f t="shared" si="22"/>
        <v>0.018267610380856083</v>
      </c>
      <c r="M113" s="26">
        <f t="shared" si="22"/>
        <v>0.0177397474694772</v>
      </c>
      <c r="N113" s="26">
        <f t="shared" si="22"/>
        <v>0.017626178138642947</v>
      </c>
      <c r="O113" s="26">
        <f t="shared" si="22"/>
        <v>0.01920827973336452</v>
      </c>
      <c r="P113" s="26">
        <f t="shared" si="22"/>
        <v>0.022526363957817666</v>
      </c>
      <c r="Q113" s="26">
        <f t="shared" si="22"/>
        <v>0.03533956427086573</v>
      </c>
      <c r="R113" s="26">
        <f t="shared" si="22"/>
        <v>0.04594906785579971</v>
      </c>
      <c r="S113" s="26">
        <f t="shared" si="22"/>
        <v>0.05536701577740819</v>
      </c>
    </row>
    <row r="114" spans="1:19" ht="12.75">
      <c r="A114" s="28" t="s">
        <v>310</v>
      </c>
      <c r="B114" s="29">
        <f>B65/B$48</f>
        <v>-0.18672423828151435</v>
      </c>
      <c r="C114" s="29">
        <f aca="true" t="shared" si="23" ref="C114:S114">C65/C$48</f>
        <v>-0.20417510934497932</v>
      </c>
      <c r="D114" s="29">
        <f t="shared" si="23"/>
        <v>-0.43904797971020326</v>
      </c>
      <c r="E114" s="29">
        <f t="shared" si="23"/>
        <v>-0.5109636808046971</v>
      </c>
      <c r="F114" s="29">
        <f t="shared" si="23"/>
        <v>-0.17830774911743502</v>
      </c>
      <c r="G114" s="29">
        <f t="shared" si="23"/>
        <v>-0.038122410331619935</v>
      </c>
      <c r="H114" s="29">
        <f t="shared" si="23"/>
        <v>0.00670289087578906</v>
      </c>
      <c r="I114" s="29">
        <f t="shared" si="23"/>
        <v>0.08502246166952074</v>
      </c>
      <c r="J114" s="29">
        <f t="shared" si="23"/>
        <v>0.0392226148409894</v>
      </c>
      <c r="K114" s="29">
        <f t="shared" si="23"/>
        <v>0.01773877322378863</v>
      </c>
      <c r="L114" s="29">
        <f t="shared" si="23"/>
        <v>0.03208628244017526</v>
      </c>
      <c r="M114" s="29">
        <f t="shared" si="23"/>
        <v>0.03365334446415528</v>
      </c>
      <c r="N114" s="29">
        <f t="shared" si="23"/>
        <v>0.036802807132073935</v>
      </c>
      <c r="O114" s="29">
        <f t="shared" si="23"/>
        <v>0.03368027131329669</v>
      </c>
      <c r="P114" s="29">
        <f t="shared" si="23"/>
        <v>0.013124779000353599</v>
      </c>
      <c r="Q114" s="29">
        <f t="shared" si="23"/>
        <v>-0.0006383710081351383</v>
      </c>
      <c r="R114" s="29">
        <f t="shared" si="23"/>
        <v>0.0036802234997045076</v>
      </c>
      <c r="S114" s="29">
        <f t="shared" si="23"/>
        <v>-0.0027082303231896437</v>
      </c>
    </row>
    <row r="116" spans="1:19" ht="12.75">
      <c r="A116" s="18" t="s">
        <v>321</v>
      </c>
      <c r="B116" s="26">
        <f>B75/B$48</f>
        <v>-0.16057336996981553</v>
      </c>
      <c r="C116" s="26">
        <f aca="true" t="shared" si="24" ref="C116:S119">C75/C$48</f>
        <v>-0.1373320480790038</v>
      </c>
      <c r="D116" s="26">
        <f t="shared" si="24"/>
        <v>-0.14780719326714392</v>
      </c>
      <c r="E116" s="26">
        <f t="shared" si="24"/>
        <v>-0.11253508801466192</v>
      </c>
      <c r="F116" s="26">
        <f t="shared" si="24"/>
        <v>-0.09640751298746841</v>
      </c>
      <c r="G116" s="26">
        <f t="shared" si="24"/>
        <v>-0.07783065882587463</v>
      </c>
      <c r="H116" s="26">
        <f t="shared" si="24"/>
        <v>-0.07481905785266219</v>
      </c>
      <c r="I116" s="26">
        <f t="shared" si="24"/>
        <v>-0.06861949012905996</v>
      </c>
      <c r="J116" s="26">
        <f t="shared" si="24"/>
        <v>-0.06372202591283864</v>
      </c>
      <c r="K116" s="26">
        <f t="shared" si="24"/>
        <v>-0.0520026141350014</v>
      </c>
      <c r="L116" s="26">
        <f t="shared" si="24"/>
        <v>-0.061543646781260536</v>
      </c>
      <c r="M116" s="26">
        <f t="shared" si="24"/>
        <v>-0.07137639570072002</v>
      </c>
      <c r="N116" s="26">
        <f t="shared" si="24"/>
        <v>-0.0998000734424089</v>
      </c>
      <c r="O116" s="26">
        <f t="shared" si="24"/>
        <v>-0.0953689626944217</v>
      </c>
      <c r="P116" s="26">
        <f t="shared" si="24"/>
        <v>-0.07450548079123073</v>
      </c>
      <c r="Q116" s="26">
        <f t="shared" si="24"/>
        <v>-0.05679865123663922</v>
      </c>
      <c r="R116" s="26">
        <f t="shared" si="24"/>
        <v>-0.039690001611776715</v>
      </c>
      <c r="S116" s="26">
        <f t="shared" si="24"/>
        <v>-0.028633074122353577</v>
      </c>
    </row>
    <row r="117" spans="1:19" ht="12.75">
      <c r="A117" s="18" t="s">
        <v>303</v>
      </c>
      <c r="B117" s="26">
        <f>B76/B$48</f>
        <v>-0.04279294522124012</v>
      </c>
      <c r="C117" s="26">
        <f aca="true" t="shared" si="25" ref="C117:Q117">C76/C$48</f>
        <v>-0.04132977921166694</v>
      </c>
      <c r="D117" s="26">
        <f t="shared" si="25"/>
        <v>-0.10676170038644045</v>
      </c>
      <c r="E117" s="26">
        <f t="shared" si="25"/>
        <v>-0.14009825549252097</v>
      </c>
      <c r="F117" s="26">
        <f t="shared" si="25"/>
        <v>-0.13281341825429077</v>
      </c>
      <c r="G117" s="26">
        <f t="shared" si="25"/>
        <v>-0.12092823275029131</v>
      </c>
      <c r="H117" s="26">
        <f t="shared" si="25"/>
        <v>-0.08525183525881706</v>
      </c>
      <c r="I117" s="26">
        <f t="shared" si="25"/>
        <v>-0.015757989598221344</v>
      </c>
      <c r="J117" s="26">
        <f t="shared" si="25"/>
        <v>-0.028032979976442874</v>
      </c>
      <c r="K117" s="26">
        <f t="shared" si="25"/>
        <v>-0.050322098776958264</v>
      </c>
      <c r="L117" s="26">
        <f t="shared" si="25"/>
        <v>-0.04732052578361982</v>
      </c>
      <c r="M117" s="26">
        <f t="shared" si="25"/>
        <v>-0.05775853073150371</v>
      </c>
      <c r="N117" s="26">
        <f t="shared" si="25"/>
        <v>-0.09253743522787547</v>
      </c>
      <c r="O117" s="26">
        <f t="shared" si="25"/>
        <v>-0.08183253420652556</v>
      </c>
      <c r="P117" s="26">
        <f t="shared" si="25"/>
        <v>-0.08440626494997608</v>
      </c>
      <c r="Q117" s="26">
        <f t="shared" si="25"/>
        <v>-0.11809863650500058</v>
      </c>
      <c r="R117" s="26">
        <f t="shared" si="24"/>
        <v>-0.12553054316875303</v>
      </c>
      <c r="S117" s="26">
        <f t="shared" si="24"/>
        <v>-0.14941340405447925</v>
      </c>
    </row>
    <row r="118" spans="1:19" ht="12.75">
      <c r="A118" s="18" t="s">
        <v>304</v>
      </c>
      <c r="B118" s="26">
        <f>B77/B$48</f>
        <v>0.06270388066974376</v>
      </c>
      <c r="C118" s="26">
        <f t="shared" si="24"/>
        <v>0.048838025167378146</v>
      </c>
      <c r="D118" s="26">
        <f t="shared" si="24"/>
        <v>0.1936854776596971</v>
      </c>
      <c r="E118" s="26">
        <f t="shared" si="24"/>
        <v>0.13266410401512246</v>
      </c>
      <c r="F118" s="26">
        <f t="shared" si="24"/>
        <v>0.08703181141116557</v>
      </c>
      <c r="G118" s="26">
        <f t="shared" si="24"/>
        <v>0.060870047211548824</v>
      </c>
      <c r="H118" s="26">
        <f t="shared" si="24"/>
        <v>0.042609769289619334</v>
      </c>
      <c r="I118" s="26">
        <f t="shared" si="24"/>
        <v>0.03556589941171405</v>
      </c>
      <c r="J118" s="26">
        <f t="shared" si="24"/>
        <v>0.04098939929328622</v>
      </c>
      <c r="K118" s="26">
        <f t="shared" si="24"/>
        <v>0.04266641770142844</v>
      </c>
      <c r="L118" s="26">
        <f t="shared" si="24"/>
        <v>0.03660262891809909</v>
      </c>
      <c r="M118" s="26">
        <f t="shared" si="24"/>
        <v>0.04455807158509861</v>
      </c>
      <c r="N118" s="26">
        <f t="shared" si="24"/>
        <v>0.05263372638622547</v>
      </c>
      <c r="O118" s="26">
        <f t="shared" si="24"/>
        <v>0.0705765407554672</v>
      </c>
      <c r="P118" s="26">
        <f t="shared" si="24"/>
        <v>0.0918734530024752</v>
      </c>
      <c r="Q118" s="26">
        <f t="shared" si="24"/>
        <v>0.1155615209598481</v>
      </c>
      <c r="R118" s="26">
        <f t="shared" si="24"/>
        <v>0.14706119378928706</v>
      </c>
      <c r="S118" s="26">
        <f t="shared" si="24"/>
        <v>0.19066615723468333</v>
      </c>
    </row>
    <row r="119" spans="1:19" ht="12.75">
      <c r="A119" s="18" t="s">
        <v>305</v>
      </c>
      <c r="B119" s="26">
        <f>B78/B$48</f>
        <v>0.01628338228725348</v>
      </c>
      <c r="C119" s="26">
        <f t="shared" si="24"/>
        <v>0.3187152046898668</v>
      </c>
      <c r="D119" s="26">
        <f t="shared" si="24"/>
        <v>0.6962634746459866</v>
      </c>
      <c r="E119" s="26">
        <f t="shared" si="24"/>
        <v>0.14758381930663586</v>
      </c>
      <c r="F119" s="26">
        <f t="shared" si="24"/>
        <v>0.050561853528962836</v>
      </c>
      <c r="G119" s="26">
        <f t="shared" si="24"/>
        <v>0.03442084997060721</v>
      </c>
      <c r="H119" s="26">
        <f t="shared" si="24"/>
        <v>0.022216125960090045</v>
      </c>
      <c r="I119" s="26">
        <f t="shared" si="24"/>
        <v>0.026180574137957942</v>
      </c>
      <c r="J119" s="26">
        <f t="shared" si="24"/>
        <v>0.02308598351001178</v>
      </c>
      <c r="K119" s="26">
        <f t="shared" si="24"/>
        <v>0.031182896088133693</v>
      </c>
      <c r="L119" s="26">
        <f t="shared" si="24"/>
        <v>0.03491742500842602</v>
      </c>
      <c r="M119" s="26">
        <f t="shared" si="24"/>
        <v>0.060419492851925286</v>
      </c>
      <c r="N119" s="26">
        <f t="shared" si="24"/>
        <v>0.11049002407278959</v>
      </c>
      <c r="O119" s="26">
        <f t="shared" si="24"/>
        <v>0.07642381008069232</v>
      </c>
      <c r="P119" s="26">
        <f t="shared" si="24"/>
        <v>0.069534288745138</v>
      </c>
      <c r="Q119" s="26">
        <f t="shared" si="24"/>
        <v>0.06873127854254989</v>
      </c>
      <c r="R119" s="26">
        <f t="shared" si="24"/>
        <v>0.06158330199323054</v>
      </c>
      <c r="S119" s="26">
        <f t="shared" si="24"/>
        <v>0.06979592754079202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xSplit="8745" topLeftCell="F1" activePane="topLeft" state="split"/>
      <selection pane="topLeft" activeCell="A29" sqref="A29"/>
      <selection pane="topRight" activeCell="T17" sqref="T17"/>
    </sheetView>
  </sheetViews>
  <sheetFormatPr defaultColWidth="9.140625" defaultRowHeight="12.75"/>
  <cols>
    <col min="1" max="1" width="42.28125" style="44" customWidth="1"/>
    <col min="2" max="19" width="5.7109375" style="44" customWidth="1"/>
    <col min="20" max="20" width="7.00390625" style="44" customWidth="1"/>
    <col min="21" max="16384" width="9.140625" style="44" customWidth="1"/>
  </cols>
  <sheetData>
    <row r="1" spans="2:20" s="43" customFormat="1" ht="12.75">
      <c r="B1" s="43">
        <v>1997</v>
      </c>
      <c r="C1" s="43">
        <v>1998</v>
      </c>
      <c r="D1" s="43">
        <v>1999</v>
      </c>
      <c r="E1" s="43">
        <v>2000</v>
      </c>
      <c r="F1" s="43">
        <v>2001</v>
      </c>
      <c r="G1" s="43">
        <v>2002</v>
      </c>
      <c r="H1" s="43">
        <v>2003</v>
      </c>
      <c r="I1" s="43">
        <v>2004</v>
      </c>
      <c r="J1" s="43">
        <v>2005</v>
      </c>
      <c r="K1" s="43">
        <v>2006</v>
      </c>
      <c r="L1" s="43">
        <v>2007</v>
      </c>
      <c r="M1" s="43">
        <v>2008</v>
      </c>
      <c r="N1" s="43">
        <v>2009</v>
      </c>
      <c r="O1" s="43">
        <v>2010</v>
      </c>
      <c r="P1" s="43">
        <v>2011</v>
      </c>
      <c r="Q1" s="43">
        <v>2012</v>
      </c>
      <c r="R1" s="43">
        <v>2013</v>
      </c>
      <c r="S1" s="43">
        <v>2014</v>
      </c>
      <c r="T1" s="57" t="s">
        <v>344</v>
      </c>
    </row>
    <row r="2" spans="1:19" ht="13.5">
      <c r="A2" s="44" t="s">
        <v>330</v>
      </c>
      <c r="B2" s="52">
        <v>2.94</v>
      </c>
      <c r="C2" s="52">
        <v>28.59</v>
      </c>
      <c r="D2" s="52">
        <v>138.7</v>
      </c>
      <c r="E2" s="52">
        <v>266.278</v>
      </c>
      <c r="F2" s="52">
        <v>-967.251</v>
      </c>
      <c r="G2" s="52">
        <v>-1440</v>
      </c>
      <c r="H2" s="52">
        <v>-1352.814</v>
      </c>
      <c r="I2" s="56">
        <v>-1036.107</v>
      </c>
      <c r="J2" s="56">
        <v>-227.211</v>
      </c>
      <c r="K2" s="52">
        <v>246</v>
      </c>
      <c r="L2" s="52">
        <v>431</v>
      </c>
      <c r="M2" s="52">
        <v>1197</v>
      </c>
      <c r="N2" s="52">
        <v>2672</v>
      </c>
      <c r="O2" s="52">
        <v>5257</v>
      </c>
      <c r="P2" s="52">
        <v>6864</v>
      </c>
      <c r="Q2" s="52">
        <v>7757</v>
      </c>
      <c r="R2" s="52">
        <v>8192</v>
      </c>
      <c r="S2" s="52">
        <v>9746</v>
      </c>
    </row>
    <row r="3" spans="1:20" ht="12.75">
      <c r="A3" s="44" t="s">
        <v>324</v>
      </c>
      <c r="B3" s="53">
        <v>-31.02</v>
      </c>
      <c r="C3" s="53">
        <v>-124.55</v>
      </c>
      <c r="D3" s="53">
        <v>-719.97</v>
      </c>
      <c r="E3" s="53">
        <v>-1411.273</v>
      </c>
      <c r="F3" s="53">
        <v>-567.277</v>
      </c>
      <c r="G3" s="53">
        <v>-149.132</v>
      </c>
      <c r="H3" s="53">
        <v>35.35</v>
      </c>
      <c r="I3" s="53">
        <v>588.45</v>
      </c>
      <c r="J3" s="53">
        <v>359</v>
      </c>
      <c r="K3" s="53">
        <v>190</v>
      </c>
      <c r="L3" s="53">
        <v>476</v>
      </c>
      <c r="M3" s="53">
        <v>645</v>
      </c>
      <c r="N3" s="53">
        <v>902</v>
      </c>
      <c r="O3" s="53">
        <v>1152</v>
      </c>
      <c r="P3" s="53">
        <v>631</v>
      </c>
      <c r="Q3" s="53">
        <v>-39</v>
      </c>
      <c r="R3" s="53">
        <v>274</v>
      </c>
      <c r="S3" s="53">
        <v>-241</v>
      </c>
      <c r="T3" s="46">
        <f>SUM(B3:S3)</f>
        <v>1969.5779999999995</v>
      </c>
    </row>
    <row r="4" spans="1:20" ht="12.75">
      <c r="A4" s="44" t="s">
        <v>323</v>
      </c>
      <c r="B4" s="53"/>
      <c r="C4" s="53"/>
      <c r="D4" s="53">
        <v>0.49</v>
      </c>
      <c r="E4" s="53">
        <v>-0.364</v>
      </c>
      <c r="F4" s="53">
        <v>-1.257</v>
      </c>
      <c r="G4" s="53">
        <v>16.91</v>
      </c>
      <c r="H4" s="53">
        <v>15</v>
      </c>
      <c r="I4" s="53">
        <v>-1</v>
      </c>
      <c r="J4" s="53">
        <v>-15</v>
      </c>
      <c r="K4" s="53">
        <v>-13</v>
      </c>
      <c r="L4" s="53">
        <v>-3</v>
      </c>
      <c r="M4" s="53">
        <v>-127</v>
      </c>
      <c r="N4" s="53">
        <v>62</v>
      </c>
      <c r="O4" s="53">
        <v>-137</v>
      </c>
      <c r="P4" s="53">
        <v>-123</v>
      </c>
      <c r="Q4" s="53"/>
      <c r="R4" s="53"/>
      <c r="S4" s="53">
        <v>-326</v>
      </c>
      <c r="T4" s="45">
        <f>SUM(B4:S4)</f>
        <v>-652.221</v>
      </c>
    </row>
    <row r="5" spans="1:20" ht="12.75">
      <c r="A5" s="44" t="s">
        <v>343</v>
      </c>
      <c r="B5" s="53"/>
      <c r="C5" s="53">
        <v>1.84</v>
      </c>
      <c r="D5" s="53">
        <v>-4</v>
      </c>
      <c r="E5" s="53">
        <v>-0.303</v>
      </c>
      <c r="F5" s="53">
        <v>7.005</v>
      </c>
      <c r="G5" s="53">
        <v>20.294</v>
      </c>
      <c r="H5" s="53">
        <v>2</v>
      </c>
      <c r="I5" s="53">
        <v>-11</v>
      </c>
      <c r="J5" s="53">
        <v>-14</v>
      </c>
      <c r="K5" s="53">
        <v>4</v>
      </c>
      <c r="L5" s="53">
        <v>8</v>
      </c>
      <c r="M5" s="53">
        <v>-1</v>
      </c>
      <c r="N5" s="53">
        <v>4</v>
      </c>
      <c r="O5" s="53">
        <v>3</v>
      </c>
      <c r="P5" s="53">
        <v>-3</v>
      </c>
      <c r="Q5" s="53">
        <v>77</v>
      </c>
      <c r="R5" s="53">
        <v>54</v>
      </c>
      <c r="S5" s="53"/>
      <c r="T5" s="46">
        <f>SUM(B5:S5)</f>
        <v>147.836</v>
      </c>
    </row>
    <row r="6" spans="1:20" ht="12.75">
      <c r="A6" s="44" t="s">
        <v>333</v>
      </c>
      <c r="B6" s="53"/>
      <c r="C6" s="53"/>
      <c r="D6" s="53"/>
      <c r="E6" s="53"/>
      <c r="F6" s="53">
        <v>-17.337</v>
      </c>
      <c r="G6" s="53">
        <v>8.528</v>
      </c>
      <c r="H6" s="53">
        <v>11</v>
      </c>
      <c r="I6" s="53">
        <v>6</v>
      </c>
      <c r="J6" s="53">
        <v>3</v>
      </c>
      <c r="K6" s="53">
        <v>2</v>
      </c>
      <c r="L6" s="53">
        <v>1</v>
      </c>
      <c r="M6" s="53"/>
      <c r="N6" s="53">
        <v>1</v>
      </c>
      <c r="O6" s="53"/>
      <c r="P6" s="53"/>
      <c r="Q6" s="53"/>
      <c r="R6" s="53"/>
      <c r="S6" s="53"/>
      <c r="T6" s="46">
        <f>SUM(B6:S6)</f>
        <v>15.191</v>
      </c>
    </row>
    <row r="7" spans="1:20" ht="12.75">
      <c r="A7" s="44" t="s">
        <v>334</v>
      </c>
      <c r="B7" s="53"/>
      <c r="C7" s="53"/>
      <c r="D7" s="53"/>
      <c r="E7" s="53"/>
      <c r="F7" s="53">
        <v>-9.811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46">
        <f>SUM(B7:S7)</f>
        <v>-9.811</v>
      </c>
    </row>
    <row r="8" spans="1:20" ht="12.75">
      <c r="A8" s="44" t="s">
        <v>339</v>
      </c>
      <c r="B8" s="53"/>
      <c r="C8" s="53"/>
      <c r="D8" s="53"/>
      <c r="E8" s="53"/>
      <c r="F8" s="53">
        <v>-12.294</v>
      </c>
      <c r="G8" s="53"/>
      <c r="H8" s="53"/>
      <c r="I8" s="53"/>
      <c r="J8" s="53">
        <v>-26</v>
      </c>
      <c r="K8" s="53"/>
      <c r="L8" s="53">
        <v>-12</v>
      </c>
      <c r="M8" s="53"/>
      <c r="N8" s="53"/>
      <c r="O8" s="53"/>
      <c r="P8" s="53"/>
      <c r="Q8" s="53"/>
      <c r="R8" s="53"/>
      <c r="S8" s="53"/>
      <c r="T8" s="46">
        <f>SUM(B8:S8)</f>
        <v>-50.294</v>
      </c>
    </row>
    <row r="9" spans="1:20" ht="12.75">
      <c r="A9" s="47" t="s">
        <v>331</v>
      </c>
      <c r="B9" s="54">
        <f>SUM(B3:B8)</f>
        <v>-31.02</v>
      </c>
      <c r="C9" s="54">
        <f>SUM(C3:C8)</f>
        <v>-122.71</v>
      </c>
      <c r="D9" s="54">
        <f>SUM(D3:D8)</f>
        <v>-723.48</v>
      </c>
      <c r="E9" s="54">
        <v>-1411.94</v>
      </c>
      <c r="F9" s="54">
        <f aca="true" t="shared" si="0" ref="F9:S9">SUM(F3:F8)</f>
        <v>-600.971</v>
      </c>
      <c r="G9" s="54">
        <f t="shared" si="0"/>
        <v>-103.4</v>
      </c>
      <c r="H9" s="54">
        <f t="shared" si="0"/>
        <v>63.35</v>
      </c>
      <c r="I9" s="54">
        <f t="shared" si="0"/>
        <v>582.45</v>
      </c>
      <c r="J9" s="54">
        <f t="shared" si="0"/>
        <v>307</v>
      </c>
      <c r="K9" s="54">
        <f t="shared" si="0"/>
        <v>183</v>
      </c>
      <c r="L9" s="54">
        <f t="shared" si="0"/>
        <v>470</v>
      </c>
      <c r="M9" s="54">
        <f t="shared" si="0"/>
        <v>517</v>
      </c>
      <c r="N9" s="54">
        <f t="shared" si="0"/>
        <v>969</v>
      </c>
      <c r="O9" s="54">
        <f t="shared" si="0"/>
        <v>1018</v>
      </c>
      <c r="P9" s="54">
        <f t="shared" si="0"/>
        <v>505</v>
      </c>
      <c r="Q9" s="54">
        <f t="shared" si="0"/>
        <v>38</v>
      </c>
      <c r="R9" s="54">
        <f t="shared" si="0"/>
        <v>328</v>
      </c>
      <c r="S9" s="54">
        <f t="shared" si="0"/>
        <v>-567</v>
      </c>
      <c r="T9" s="48">
        <f>SUM(B9:S9)</f>
        <v>1420.2789999999995</v>
      </c>
    </row>
    <row r="10" spans="1:20" ht="12.75">
      <c r="A10" s="44" t="s">
        <v>325</v>
      </c>
      <c r="B10" s="53">
        <f>49.1+4</f>
        <v>53.1</v>
      </c>
      <c r="C10" s="53">
        <v>225.624</v>
      </c>
      <c r="D10" s="53">
        <v>743.27</v>
      </c>
      <c r="E10" s="53">
        <v>30.985</v>
      </c>
      <c r="F10" s="53">
        <v>98.806</v>
      </c>
      <c r="G10" s="53"/>
      <c r="H10" s="53"/>
      <c r="I10" s="53"/>
      <c r="J10" s="53"/>
      <c r="K10" s="53"/>
      <c r="L10" s="53"/>
      <c r="M10" s="53"/>
      <c r="N10" s="53">
        <v>1145</v>
      </c>
      <c r="O10" s="53"/>
      <c r="P10" s="53">
        <v>27</v>
      </c>
      <c r="Q10" s="53">
        <v>66</v>
      </c>
      <c r="R10" s="53"/>
      <c r="S10" s="53">
        <v>44</v>
      </c>
      <c r="T10" s="46">
        <f>SUM(B10:S10)</f>
        <v>2433.785</v>
      </c>
    </row>
    <row r="11" spans="1:20" ht="12.75">
      <c r="A11" s="44" t="s">
        <v>336</v>
      </c>
      <c r="B11" s="53"/>
      <c r="C11" s="53"/>
      <c r="D11" s="53"/>
      <c r="E11" s="53"/>
      <c r="F11" s="53"/>
      <c r="G11" s="53"/>
      <c r="H11" s="53">
        <v>1</v>
      </c>
      <c r="I11" s="53">
        <v>3</v>
      </c>
      <c r="J11" s="53">
        <v>4</v>
      </c>
      <c r="K11" s="53"/>
      <c r="L11" s="53">
        <v>191</v>
      </c>
      <c r="M11" s="53">
        <v>288</v>
      </c>
      <c r="N11" s="53">
        <v>103</v>
      </c>
      <c r="O11" s="53"/>
      <c r="P11" s="53">
        <v>569</v>
      </c>
      <c r="Q11" s="53">
        <v>854</v>
      </c>
      <c r="R11" s="53">
        <v>1149</v>
      </c>
      <c r="S11" s="53">
        <v>1510</v>
      </c>
      <c r="T11" s="46">
        <f>SUM(B11:S11)</f>
        <v>4672</v>
      </c>
    </row>
    <row r="12" spans="1:20" ht="12.75">
      <c r="A12" s="44" t="s">
        <v>341</v>
      </c>
      <c r="B12" s="53">
        <v>0.5</v>
      </c>
      <c r="C12" s="53">
        <v>6</v>
      </c>
      <c r="D12" s="53">
        <v>68.13</v>
      </c>
      <c r="E12" s="53">
        <v>42.106</v>
      </c>
      <c r="F12" s="53">
        <v>15.05</v>
      </c>
      <c r="G12" s="53">
        <v>121.689</v>
      </c>
      <c r="H12" s="53">
        <v>163</v>
      </c>
      <c r="I12" s="53">
        <v>60</v>
      </c>
      <c r="J12" s="53">
        <v>58</v>
      </c>
      <c r="K12" s="53">
        <v>35</v>
      </c>
      <c r="L12" s="53">
        <v>92</v>
      </c>
      <c r="M12" s="53">
        <v>624</v>
      </c>
      <c r="N12" s="53">
        <v>19</v>
      </c>
      <c r="O12" s="53">
        <v>16</v>
      </c>
      <c r="P12" s="53">
        <v>7</v>
      </c>
      <c r="Q12" s="53">
        <v>8</v>
      </c>
      <c r="R12" s="53">
        <v>4</v>
      </c>
      <c r="S12" s="53">
        <v>2</v>
      </c>
      <c r="T12" s="46">
        <f>SUM(B12:S12)</f>
        <v>1341.475</v>
      </c>
    </row>
    <row r="13" spans="1:20" ht="12.75">
      <c r="A13" s="44" t="s">
        <v>340</v>
      </c>
      <c r="B13" s="53"/>
      <c r="C13" s="53"/>
      <c r="D13" s="53"/>
      <c r="E13" s="53"/>
      <c r="F13" s="53"/>
      <c r="G13" s="53"/>
      <c r="H13" s="53"/>
      <c r="I13" s="53"/>
      <c r="J13" s="53"/>
      <c r="K13" s="53">
        <v>-252</v>
      </c>
      <c r="L13" s="53">
        <v>-248</v>
      </c>
      <c r="M13" s="53">
        <v>-100</v>
      </c>
      <c r="N13" s="53"/>
      <c r="O13" s="53"/>
      <c r="P13" s="53">
        <v>-277</v>
      </c>
      <c r="Q13" s="53">
        <v>-960</v>
      </c>
      <c r="R13" s="53"/>
      <c r="S13" s="53"/>
      <c r="T13" s="46">
        <f>SUM(B13:S13)</f>
        <v>-1837</v>
      </c>
    </row>
    <row r="14" spans="1:20" ht="12.75">
      <c r="A14" s="44" t="s">
        <v>337</v>
      </c>
      <c r="B14" s="53">
        <v>1.35</v>
      </c>
      <c r="C14" s="53"/>
      <c r="D14" s="53"/>
      <c r="E14" s="53"/>
      <c r="F14" s="53"/>
      <c r="G14" s="53"/>
      <c r="H14" s="53">
        <v>31</v>
      </c>
      <c r="I14" s="53">
        <v>49</v>
      </c>
      <c r="J14" s="53">
        <v>94</v>
      </c>
      <c r="K14" s="53">
        <v>117</v>
      </c>
      <c r="L14" s="53"/>
      <c r="M14" s="53"/>
      <c r="N14" s="53">
        <v>349</v>
      </c>
      <c r="O14" s="53">
        <v>428</v>
      </c>
      <c r="P14" s="53"/>
      <c r="Q14" s="53"/>
      <c r="R14" s="53"/>
      <c r="S14" s="53"/>
      <c r="T14" s="46">
        <f>SUM(B14:S14)</f>
        <v>1069.35</v>
      </c>
    </row>
    <row r="15" spans="1:20" ht="12.75">
      <c r="A15" s="44" t="s">
        <v>342</v>
      </c>
      <c r="B15" s="53"/>
      <c r="C15" s="53"/>
      <c r="D15" s="53"/>
      <c r="E15" s="53"/>
      <c r="F15" s="53"/>
      <c r="G15" s="53"/>
      <c r="H15" s="53">
        <v>2</v>
      </c>
      <c r="I15" s="53">
        <v>107</v>
      </c>
      <c r="J15" s="53">
        <v>10</v>
      </c>
      <c r="K15" s="53">
        <v>102</v>
      </c>
      <c r="L15" s="53">
        <v>261</v>
      </c>
      <c r="M15" s="53">
        <f>154-8</f>
        <v>146</v>
      </c>
      <c r="N15" s="53"/>
      <c r="O15" s="53">
        <v>145</v>
      </c>
      <c r="P15" s="53">
        <v>62</v>
      </c>
      <c r="Q15" s="53">
        <v>429</v>
      </c>
      <c r="R15" s="53">
        <v>73</v>
      </c>
      <c r="S15" s="53">
        <v>6</v>
      </c>
      <c r="T15" s="46">
        <f>SUM(B15:S15)</f>
        <v>1343</v>
      </c>
    </row>
    <row r="16" spans="1:20" ht="12.75">
      <c r="A16" s="44" t="s">
        <v>326</v>
      </c>
      <c r="B16" s="53"/>
      <c r="C16" s="53"/>
      <c r="D16" s="53">
        <v>13.79</v>
      </c>
      <c r="E16" s="53">
        <v>76.898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45">
        <f>SUM(B16:S16)</f>
        <v>90.68799999999999</v>
      </c>
    </row>
    <row r="17" spans="1:20" ht="12.75">
      <c r="A17" s="44" t="s">
        <v>327</v>
      </c>
      <c r="B17" s="53"/>
      <c r="C17" s="53">
        <v>-1.1</v>
      </c>
      <c r="D17" s="53"/>
      <c r="E17" s="53">
        <v>0.027</v>
      </c>
      <c r="F17" s="53">
        <v>1.13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45">
        <f>SUM(B17:S17)</f>
        <v>0.05699999999999972</v>
      </c>
    </row>
    <row r="18" spans="1:20" ht="12.75">
      <c r="A18" s="44" t="s">
        <v>335</v>
      </c>
      <c r="B18" s="53"/>
      <c r="C18" s="53">
        <v>2.39</v>
      </c>
      <c r="D18" s="53"/>
      <c r="E18" s="53">
        <v>-3.435</v>
      </c>
      <c r="F18" s="53">
        <v>4.844</v>
      </c>
      <c r="G18" s="53">
        <v>-1.236</v>
      </c>
      <c r="H18" s="53">
        <v>4</v>
      </c>
      <c r="I18" s="53">
        <v>3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45">
        <f>SUM(B18:S18)</f>
        <v>9.563</v>
      </c>
    </row>
    <row r="19" spans="1:20" ht="12.75">
      <c r="A19" s="44" t="s">
        <v>338</v>
      </c>
      <c r="B19" s="53">
        <v>0.4</v>
      </c>
      <c r="C19" s="53"/>
      <c r="D19" s="53"/>
      <c r="E19" s="53"/>
      <c r="F19" s="53"/>
      <c r="G19" s="53">
        <v>64.043</v>
      </c>
      <c r="H19" s="53">
        <v>52</v>
      </c>
      <c r="I19" s="53">
        <v>5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45">
        <f>SUM(B19:S19)</f>
        <v>121.44300000000001</v>
      </c>
    </row>
    <row r="20" spans="1:20" ht="12.75">
      <c r="A20" s="44" t="s">
        <v>328</v>
      </c>
      <c r="B20" s="53">
        <v>1.354</v>
      </c>
      <c r="C20" s="53"/>
      <c r="D20" s="53">
        <v>25.897</v>
      </c>
      <c r="E20" s="53">
        <v>31.83</v>
      </c>
      <c r="F20" s="53">
        <v>8.392</v>
      </c>
      <c r="G20" s="53">
        <v>6.09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45">
        <f>SUM(B20:S20)</f>
        <v>73.563</v>
      </c>
    </row>
    <row r="21" spans="1:19" ht="12.75">
      <c r="A21" s="44" t="s">
        <v>329</v>
      </c>
      <c r="B21" s="52">
        <v>28.59</v>
      </c>
      <c r="C21" s="52">
        <v>138.7</v>
      </c>
      <c r="D21" s="52">
        <v>266.3</v>
      </c>
      <c r="E21" s="52">
        <v>-967.251</v>
      </c>
      <c r="F21" s="52">
        <v>-1440</v>
      </c>
      <c r="G21" s="52">
        <v>-1352.814</v>
      </c>
      <c r="H21" s="55">
        <v>-1036.107</v>
      </c>
      <c r="I21" s="55">
        <v>-227.211</v>
      </c>
      <c r="J21" s="52">
        <v>246</v>
      </c>
      <c r="K21" s="52">
        <v>431</v>
      </c>
      <c r="L21" s="52">
        <v>1197</v>
      </c>
      <c r="M21" s="52">
        <v>2672</v>
      </c>
      <c r="N21" s="52">
        <v>5257</v>
      </c>
      <c r="O21" s="52">
        <v>6864</v>
      </c>
      <c r="P21" s="52">
        <v>7757</v>
      </c>
      <c r="Q21" s="52">
        <v>8192</v>
      </c>
      <c r="R21" s="52">
        <v>9746</v>
      </c>
      <c r="S21" s="52">
        <v>10741</v>
      </c>
    </row>
    <row r="22" spans="1:19" ht="12.75">
      <c r="A22" s="44" t="s">
        <v>332</v>
      </c>
      <c r="B22" s="46">
        <f>B2+B9+SUM(B10:B20)</f>
        <v>28.624000000000002</v>
      </c>
      <c r="C22" s="46">
        <f>C2+C9+SUM(C10:C20)</f>
        <v>138.79399999999998</v>
      </c>
      <c r="D22" s="46">
        <f>D2+D9+SUM(D10:D20)</f>
        <v>266.307</v>
      </c>
      <c r="E22" s="46">
        <f aca="true" t="shared" si="1" ref="E22:S22">E2+E9+SUM(E10:E20)</f>
        <v>-967.251</v>
      </c>
      <c r="F22" s="46">
        <f t="shared" si="1"/>
        <v>-1440</v>
      </c>
      <c r="G22" s="46">
        <f t="shared" si="1"/>
        <v>-1352.814</v>
      </c>
      <c r="H22" s="46">
        <f t="shared" si="1"/>
        <v>-1036.4640000000002</v>
      </c>
      <c r="I22" s="46">
        <f t="shared" si="1"/>
        <v>-226.65699999999993</v>
      </c>
      <c r="J22" s="46">
        <f t="shared" si="1"/>
        <v>245.789</v>
      </c>
      <c r="K22" s="46">
        <f t="shared" si="1"/>
        <v>431</v>
      </c>
      <c r="L22" s="46">
        <f t="shared" si="1"/>
        <v>1197</v>
      </c>
      <c r="M22" s="46">
        <f t="shared" si="1"/>
        <v>2672</v>
      </c>
      <c r="N22" s="46">
        <f t="shared" si="1"/>
        <v>5257</v>
      </c>
      <c r="O22" s="46">
        <f t="shared" si="1"/>
        <v>6864</v>
      </c>
      <c r="P22" s="46">
        <f t="shared" si="1"/>
        <v>7757</v>
      </c>
      <c r="Q22" s="46">
        <f t="shared" si="1"/>
        <v>8192</v>
      </c>
      <c r="R22" s="46">
        <f t="shared" si="1"/>
        <v>9746</v>
      </c>
      <c r="S22" s="46">
        <f t="shared" si="1"/>
        <v>10741</v>
      </c>
    </row>
    <row r="24" spans="2:19" ht="13.5">
      <c r="B24" s="50">
        <v>1997</v>
      </c>
      <c r="C24" s="50">
        <v>1998</v>
      </c>
      <c r="D24" s="50">
        <v>1999</v>
      </c>
      <c r="E24" s="50">
        <v>2000</v>
      </c>
      <c r="F24" s="50">
        <v>2001</v>
      </c>
      <c r="G24" s="50">
        <v>2002</v>
      </c>
      <c r="H24" s="50">
        <v>2003</v>
      </c>
      <c r="I24" s="50">
        <v>2004</v>
      </c>
      <c r="J24" s="50">
        <v>2005</v>
      </c>
      <c r="K24" s="50">
        <v>2006</v>
      </c>
      <c r="L24" s="50">
        <v>2007</v>
      </c>
      <c r="M24" s="50">
        <v>2008</v>
      </c>
      <c r="N24" s="50">
        <v>2009</v>
      </c>
      <c r="O24" s="50">
        <v>2010</v>
      </c>
      <c r="P24" s="50">
        <v>2011</v>
      </c>
      <c r="Q24" s="50">
        <v>2012</v>
      </c>
      <c r="R24" s="50">
        <v>2013</v>
      </c>
      <c r="S24" s="50">
        <v>2014</v>
      </c>
    </row>
    <row r="25" spans="1:19" ht="13.5">
      <c r="A25" s="51" t="s">
        <v>114</v>
      </c>
      <c r="B25" s="49">
        <v>28.486</v>
      </c>
      <c r="C25" s="49">
        <v>139.844</v>
      </c>
      <c r="D25" s="49">
        <v>267.449</v>
      </c>
      <c r="E25" s="49">
        <v>-967.251</v>
      </c>
      <c r="F25" s="49">
        <v>-1440</v>
      </c>
      <c r="G25" s="49">
        <v>-1352.814</v>
      </c>
      <c r="H25" s="49">
        <v>-1036.107</v>
      </c>
      <c r="I25" s="49">
        <v>-227.211</v>
      </c>
      <c r="J25" s="49">
        <v>246</v>
      </c>
      <c r="K25" s="49">
        <v>431</v>
      </c>
      <c r="L25" s="49">
        <v>1197</v>
      </c>
      <c r="M25" s="49">
        <v>2672</v>
      </c>
      <c r="N25" s="49">
        <v>5257</v>
      </c>
      <c r="O25" s="49">
        <v>6864</v>
      </c>
      <c r="P25" s="49">
        <v>7757</v>
      </c>
      <c r="Q25" s="49">
        <v>8192</v>
      </c>
      <c r="R25" s="49">
        <v>9746</v>
      </c>
      <c r="S25" s="49">
        <v>10741</v>
      </c>
    </row>
    <row r="26" spans="1:19" ht="13.5">
      <c r="A26" s="51" t="s">
        <v>151</v>
      </c>
      <c r="B26" s="49">
        <v>-27.59</v>
      </c>
      <c r="C26" s="49">
        <v>-124.546</v>
      </c>
      <c r="D26" s="49">
        <v>-719.968</v>
      </c>
      <c r="E26" s="49">
        <v>-1411.273</v>
      </c>
      <c r="F26" s="49">
        <v>-556.754</v>
      </c>
      <c r="G26" s="49">
        <v>-149.933</v>
      </c>
      <c r="H26" s="49">
        <v>35.282</v>
      </c>
      <c r="I26" s="49">
        <v>588.451</v>
      </c>
      <c r="J26" s="49">
        <v>333</v>
      </c>
      <c r="K26" s="49">
        <v>190</v>
      </c>
      <c r="L26" s="49">
        <v>476</v>
      </c>
      <c r="M26" s="49">
        <v>645</v>
      </c>
      <c r="N26" s="49">
        <v>902</v>
      </c>
      <c r="O26" s="49">
        <v>1152</v>
      </c>
      <c r="P26" s="49">
        <v>631</v>
      </c>
      <c r="Q26" s="49">
        <v>-39</v>
      </c>
      <c r="R26" s="49">
        <v>274</v>
      </c>
      <c r="S26" s="49">
        <v>-241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Pizarro, Alberto</dc:creator>
  <cp:keywords/>
  <dc:description/>
  <cp:lastModifiedBy>Pablo Fernández</cp:lastModifiedBy>
  <dcterms:created xsi:type="dcterms:W3CDTF">2015-11-23T11:14:34Z</dcterms:created>
  <dcterms:modified xsi:type="dcterms:W3CDTF">2015-12-08T16:48:54Z</dcterms:modified>
  <cp:category/>
  <cp:version/>
  <cp:contentType/>
  <cp:contentStatus/>
</cp:coreProperties>
</file>